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3465" yWindow="315" windowWidth="15480" windowHeight="8295" firstSheet="1" activeTab="1"/>
  </bookViews>
  <sheets>
    <sheet name="教学环节及周次" sheetId="11" r:id="rId1"/>
    <sheet name="教学计划" sheetId="6" r:id="rId2"/>
    <sheet name="选课包" sheetId="12" r:id="rId3"/>
    <sheet name="课时结构" sheetId="9" r:id="rId4"/>
    <sheet name="考证安排" sheetId="10" r:id="rId5"/>
  </sheets>
  <definedNames>
    <definedName name="_xlnm.Print_Area" localSheetId="1">教学计划!$A$1:$O$70</definedName>
    <definedName name="_xlnm.Print_Area" localSheetId="4">考证安排!$B$1:$H$25</definedName>
    <definedName name="_xlnm.Print_Area" localSheetId="3">课时结构!$A$2:$D$14</definedName>
    <definedName name="_xlnm.Print_Area" localSheetId="2">选课包!$A$1:$P$25</definedName>
  </definedNames>
  <calcPr calcId="125725" fullPrecision="0"/>
</workbook>
</file>

<file path=xl/calcChain.xml><?xml version="1.0" encoding="utf-8"?>
<calcChain xmlns="http://schemas.openxmlformats.org/spreadsheetml/2006/main">
  <c r="F49" i="6"/>
  <c r="G49" s="1"/>
  <c r="F67"/>
  <c r="H67" s="1"/>
  <c r="H60"/>
  <c r="E60"/>
  <c r="F59"/>
  <c r="F58"/>
  <c r="H58" s="1"/>
  <c r="F61"/>
  <c r="H61" s="1"/>
  <c r="F57"/>
  <c r="E57" s="1"/>
  <c r="F56"/>
  <c r="H56" s="1"/>
  <c r="F52"/>
  <c r="G52" s="1"/>
  <c r="F48"/>
  <c r="G48" s="1"/>
  <c r="F47"/>
  <c r="G47" s="1"/>
  <c r="F46"/>
  <c r="G46" s="1"/>
  <c r="F45"/>
  <c r="G45" s="1"/>
  <c r="F44"/>
  <c r="G44" s="1"/>
  <c r="F43"/>
  <c r="G43" s="1"/>
  <c r="F42"/>
  <c r="G42" s="1"/>
  <c r="F41"/>
  <c r="G41" s="1"/>
  <c r="F40"/>
  <c r="G40" s="1"/>
  <c r="F39"/>
  <c r="G39" s="1"/>
  <c r="F38"/>
  <c r="G38" s="1"/>
  <c r="H59" l="1"/>
  <c r="E59"/>
  <c r="H49"/>
  <c r="E49"/>
  <c r="E67"/>
  <c r="E58"/>
  <c r="E56"/>
  <c r="E61"/>
  <c r="H52"/>
  <c r="E52"/>
  <c r="H39"/>
  <c r="H41"/>
  <c r="H43"/>
  <c r="H45"/>
  <c r="H38"/>
  <c r="H40"/>
  <c r="H42"/>
  <c r="H44"/>
  <c r="H46"/>
  <c r="H47"/>
  <c r="H48"/>
  <c r="E39"/>
  <c r="E40"/>
  <c r="E41"/>
  <c r="E42"/>
  <c r="E43"/>
  <c r="E44"/>
  <c r="E45"/>
  <c r="E46"/>
  <c r="E47"/>
  <c r="E48"/>
  <c r="E35" l="1"/>
  <c r="F31"/>
  <c r="E31"/>
  <c r="I24"/>
  <c r="J24"/>
  <c r="K24"/>
  <c r="L24"/>
  <c r="M24"/>
  <c r="N24"/>
  <c r="G24"/>
  <c r="E50" l="1"/>
  <c r="E68"/>
  <c r="E65"/>
  <c r="F9"/>
  <c r="E53"/>
  <c r="Z16" i="11" l="1"/>
  <c r="AJ15"/>
  <c r="AI15"/>
  <c r="AH15"/>
  <c r="AG15"/>
  <c r="AF15"/>
  <c r="AE15"/>
  <c r="AD15"/>
  <c r="AC15"/>
  <c r="AB15"/>
  <c r="AA15"/>
  <c r="AJ14"/>
  <c r="AI14"/>
  <c r="AH14"/>
  <c r="AG14"/>
  <c r="AF14"/>
  <c r="AE14"/>
  <c r="AD14"/>
  <c r="AC14"/>
  <c r="AB14"/>
  <c r="AA14"/>
  <c r="AJ13"/>
  <c r="AI13"/>
  <c r="AH13"/>
  <c r="AG13"/>
  <c r="AF13"/>
  <c r="AE13"/>
  <c r="AD13"/>
  <c r="AC13"/>
  <c r="AB13"/>
  <c r="AA13"/>
  <c r="AJ12"/>
  <c r="AI12"/>
  <c r="AH12"/>
  <c r="AG12"/>
  <c r="AF12"/>
  <c r="AE12"/>
  <c r="AD12"/>
  <c r="AC12"/>
  <c r="AB12"/>
  <c r="AA12"/>
  <c r="AJ11"/>
  <c r="AI11"/>
  <c r="AH11"/>
  <c r="AG11"/>
  <c r="AF11"/>
  <c r="AE11"/>
  <c r="AD11"/>
  <c r="AC11"/>
  <c r="AB11"/>
  <c r="AA11"/>
  <c r="AJ10"/>
  <c r="AJ16" s="1"/>
  <c r="AI10"/>
  <c r="AH10"/>
  <c r="AH16" s="1"/>
  <c r="AG10"/>
  <c r="AF10"/>
  <c r="AF16" s="1"/>
  <c r="AE10"/>
  <c r="AD10"/>
  <c r="AD16" s="1"/>
  <c r="AC10"/>
  <c r="AB10"/>
  <c r="AB16" s="1"/>
  <c r="AA10"/>
  <c r="AE16" l="1"/>
  <c r="AA16"/>
  <c r="AC16"/>
  <c r="AK11"/>
  <c r="AK13"/>
  <c r="AK14"/>
  <c r="AI16"/>
  <c r="AK12"/>
  <c r="AG16"/>
  <c r="AK15"/>
  <c r="AK10"/>
  <c r="AK16" l="1"/>
  <c r="G68" i="6"/>
  <c r="I68"/>
  <c r="J68"/>
  <c r="K68"/>
  <c r="L68"/>
  <c r="M68"/>
  <c r="N68"/>
  <c r="F68" l="1"/>
  <c r="H68"/>
  <c r="G65" l="1"/>
  <c r="I65"/>
  <c r="J65"/>
  <c r="K65"/>
  <c r="L65"/>
  <c r="M65"/>
  <c r="N65"/>
  <c r="G53"/>
  <c r="I53"/>
  <c r="J53"/>
  <c r="K53"/>
  <c r="L53"/>
  <c r="M53"/>
  <c r="N53"/>
  <c r="I50"/>
  <c r="J50"/>
  <c r="K50"/>
  <c r="L50"/>
  <c r="M50"/>
  <c r="N50"/>
  <c r="I35"/>
  <c r="J35"/>
  <c r="K35"/>
  <c r="L35"/>
  <c r="M35"/>
  <c r="N35"/>
  <c r="G31"/>
  <c r="I31"/>
  <c r="J31"/>
  <c r="K31"/>
  <c r="L31"/>
  <c r="M31"/>
  <c r="N31"/>
  <c r="F14"/>
  <c r="F6"/>
  <c r="F7"/>
  <c r="F12"/>
  <c r="F13"/>
  <c r="F34"/>
  <c r="F65"/>
  <c r="H65"/>
  <c r="F50"/>
  <c r="F24" l="1"/>
  <c r="G34"/>
  <c r="F35"/>
  <c r="H31"/>
  <c r="E12"/>
  <c r="H12"/>
  <c r="E9"/>
  <c r="H9"/>
  <c r="E7"/>
  <c r="H7"/>
  <c r="H53"/>
  <c r="E13"/>
  <c r="H13"/>
  <c r="E8"/>
  <c r="H6"/>
  <c r="I69"/>
  <c r="J69"/>
  <c r="F53"/>
  <c r="M69"/>
  <c r="N69"/>
  <c r="K69"/>
  <c r="L69"/>
  <c r="H24" l="1"/>
  <c r="E24"/>
  <c r="E69" s="1"/>
  <c r="H34"/>
  <c r="H35" s="1"/>
  <c r="G35"/>
  <c r="C5" i="9"/>
  <c r="B13"/>
  <c r="B5"/>
  <c r="F69" i="6"/>
  <c r="D5" i="9" l="1"/>
  <c r="B6" s="1"/>
  <c r="C6" l="1"/>
  <c r="D6" s="1"/>
  <c r="D13"/>
  <c r="C13" s="1"/>
  <c r="B14" l="1"/>
  <c r="C14" s="1"/>
  <c r="D14" s="1"/>
  <c r="H50" i="6"/>
  <c r="H69" s="1"/>
  <c r="G50"/>
  <c r="G69" s="1"/>
  <c r="C9" i="9" l="1"/>
  <c r="B9"/>
  <c r="D9" l="1"/>
  <c r="D10" s="1"/>
  <c r="C10" l="1"/>
  <c r="B10"/>
</calcChain>
</file>

<file path=xl/sharedStrings.xml><?xml version="1.0" encoding="utf-8"?>
<sst xmlns="http://schemas.openxmlformats.org/spreadsheetml/2006/main" count="421" uniqueCount="201">
  <si>
    <t>教学环节及周次分配表</t>
  </si>
  <si>
    <t>学
期</t>
  </si>
  <si>
    <t>教　　学　　周　　次</t>
  </si>
  <si>
    <t>学
分</t>
  </si>
  <si>
    <t>理论
实践
教学</t>
  </si>
  <si>
    <t>入
学                 教 育</t>
  </si>
  <si>
    <t>军　
训</t>
  </si>
  <si>
    <t>考
试</t>
  </si>
  <si>
    <t>毕
业 
教 
育</t>
  </si>
  <si>
    <t>顶岗
实习</t>
  </si>
  <si>
    <t>实训专周</t>
  </si>
  <si>
    <t>毕
业
鉴
定</t>
  </si>
  <si>
    <t>机
动</t>
  </si>
  <si>
    <t>假
期</t>
  </si>
  <si>
    <t>小
计</t>
  </si>
  <si>
    <t>假期</t>
  </si>
  <si>
    <t>1-7</t>
  </si>
  <si>
    <t>Ｍ</t>
  </si>
  <si>
    <t>Ａ</t>
  </si>
  <si>
    <t>Ｂ</t>
  </si>
  <si>
    <t>Ｃ</t>
  </si>
  <si>
    <t>Ｄ</t>
  </si>
  <si>
    <t>Ｅ</t>
  </si>
  <si>
    <t>Ｆ</t>
  </si>
  <si>
    <t>Ｇ</t>
  </si>
  <si>
    <t>Ｈ</t>
  </si>
  <si>
    <t>Ｉ</t>
  </si>
  <si>
    <t>Ｊ</t>
  </si>
  <si>
    <t>合　　计</t>
  </si>
  <si>
    <t>学习领域</t>
  </si>
  <si>
    <t xml:space="preserve">课程    考核 </t>
  </si>
  <si>
    <t>学分</t>
  </si>
  <si>
    <t xml:space="preserve">课时 </t>
  </si>
  <si>
    <t>第一学年</t>
  </si>
  <si>
    <t>第二学年</t>
  </si>
  <si>
    <t>第三学年</t>
  </si>
  <si>
    <t>备注
(教学实施)</t>
  </si>
  <si>
    <t>一、基础学习领域</t>
  </si>
  <si>
    <t>核心课程</t>
  </si>
  <si>
    <t>考核类型</t>
  </si>
  <si>
    <t>课时            合计</t>
  </si>
  <si>
    <t>理论</t>
  </si>
  <si>
    <t>实践</t>
  </si>
  <si>
    <t>（一）公共基础学习领域</t>
  </si>
  <si>
    <t>思想道德修养与法律基础</t>
  </si>
  <si>
    <t>考试</t>
  </si>
  <si>
    <t>考查</t>
  </si>
  <si>
    <t>计算机应用基础</t>
  </si>
  <si>
    <t>毛泽东思想和中国特色社会主义理论体系概论</t>
  </si>
  <si>
    <t>形势与政策</t>
  </si>
  <si>
    <t>公共基础学习领域学分、课时合计</t>
  </si>
  <si>
    <t>（二）公共实训、实践领域</t>
  </si>
  <si>
    <t>公共实训学习领域学分、课时合计</t>
  </si>
  <si>
    <t>(三)公共选修学习领域（见选课包）</t>
  </si>
  <si>
    <t>任意选修课</t>
  </si>
  <si>
    <t>2</t>
  </si>
  <si>
    <t>体育项目选修</t>
  </si>
  <si>
    <t>公共选修学习领域学分、课时合计</t>
  </si>
  <si>
    <t>二、专业学习领域</t>
  </si>
  <si>
    <t>（一）专业必修学习领域</t>
  </si>
  <si>
    <t>专业必修学习领域学分、课时合计</t>
  </si>
  <si>
    <t>(二)限选学习领域（见选课包)</t>
  </si>
  <si>
    <t>限选课程</t>
  </si>
  <si>
    <t>限选学习领域学分、课时合计</t>
  </si>
  <si>
    <t>三、实习、实训学习领域</t>
  </si>
  <si>
    <t>(一)实习、实训必修学习领域</t>
  </si>
  <si>
    <t>顶岗实习</t>
  </si>
  <si>
    <t>实习、实训必修学习领域学分、课时合计</t>
  </si>
  <si>
    <t>实习、实训选修学习领域学分、课时合计</t>
  </si>
  <si>
    <t>学习领域学分、课时合计</t>
  </si>
  <si>
    <t>选课包</t>
  </si>
  <si>
    <t>一、任意选修课程选课包学习领域</t>
  </si>
  <si>
    <t>学期</t>
  </si>
  <si>
    <t>学分/门</t>
  </si>
  <si>
    <t>课程名称</t>
  </si>
  <si>
    <t>第三学期</t>
  </si>
  <si>
    <r>
      <t>大学生人际交往心理学、音乐欣赏、大学生心理健康、英语四级、线性代数、概率论、会计英语、日语、英语口语、网页设计、商业银行会计、</t>
    </r>
    <r>
      <rPr>
        <sz val="10"/>
        <rFont val="宋体"/>
        <family val="3"/>
        <charset val="134"/>
      </rPr>
      <t>模</t>
    </r>
    <r>
      <rPr>
        <sz val="10"/>
        <rFont val="宋体"/>
        <family val="3"/>
        <charset val="134"/>
      </rPr>
      <t>拟企业综合实训、</t>
    </r>
    <r>
      <rPr>
        <sz val="10"/>
        <rFont val="宋体"/>
        <family val="3"/>
        <charset val="134"/>
      </rPr>
      <t>办公应用实训</t>
    </r>
    <r>
      <rPr>
        <sz val="10"/>
        <rFont val="宋体"/>
        <family val="3"/>
        <charset val="134"/>
      </rPr>
      <t>、旅游文化、四川民俗文化、中国传统文化</t>
    </r>
  </si>
  <si>
    <t>第四学期</t>
  </si>
  <si>
    <t>二、体育限选课程选课包</t>
  </si>
  <si>
    <t xml:space="preserve">     课程名称（要求每学期选1项，每项2学分）</t>
  </si>
  <si>
    <t>三、限选课程选课包学习领域</t>
  </si>
  <si>
    <t>四、实习、实训课程选课包</t>
  </si>
  <si>
    <t>第五学期</t>
  </si>
  <si>
    <t>类  别</t>
  </si>
  <si>
    <t>学习领域课时合计</t>
  </si>
  <si>
    <t>学  时</t>
  </si>
  <si>
    <t>与教学总学时之比</t>
  </si>
  <si>
    <t>考证安排表</t>
  </si>
  <si>
    <t>序  号</t>
  </si>
  <si>
    <t>证 书 名 称</t>
  </si>
  <si>
    <t>考核等级</t>
  </si>
  <si>
    <t>必考</t>
  </si>
  <si>
    <t>推荐考</t>
  </si>
  <si>
    <t>推荐考证时间</t>
  </si>
  <si>
    <t>计算机等级证书</t>
  </si>
  <si>
    <t>√</t>
  </si>
  <si>
    <t>英语等级证书</t>
  </si>
  <si>
    <t>普通话等级证书</t>
  </si>
  <si>
    <t>体育与健康</t>
    <phoneticPr fontId="46" type="noConversion"/>
  </si>
  <si>
    <t>经济数学</t>
    <phoneticPr fontId="46" type="noConversion"/>
  </si>
  <si>
    <t>1</t>
    <phoneticPr fontId="46" type="noConversion"/>
  </si>
  <si>
    <t>课外课时执行</t>
    <phoneticPr fontId="46" type="noConversion"/>
  </si>
  <si>
    <t>开学前两周执行</t>
    <phoneticPr fontId="46" type="noConversion"/>
  </si>
  <si>
    <t>多专业综合实训</t>
  </si>
  <si>
    <t>考证说明:</t>
    <phoneticPr fontId="46" type="noConversion"/>
  </si>
  <si>
    <r>
      <t>(</t>
    </r>
    <r>
      <rPr>
        <b/>
        <sz val="10"/>
        <color indexed="8"/>
        <rFont val="宋体"/>
        <family val="3"/>
        <charset val="134"/>
      </rPr>
      <t>二</t>
    </r>
    <r>
      <rPr>
        <b/>
        <sz val="10"/>
        <color indexed="8"/>
        <rFont val="Times New Roman"/>
        <family val="1"/>
      </rPr>
      <t>)</t>
    </r>
    <r>
      <rPr>
        <b/>
        <sz val="10"/>
        <color indexed="8"/>
        <rFont val="宋体"/>
        <family val="3"/>
        <charset val="134"/>
      </rPr>
      <t xml:space="preserve">专业实践（训）选修学习领域
</t>
    </r>
    <r>
      <rPr>
        <b/>
        <sz val="10"/>
        <color indexed="8"/>
        <rFont val="Times New Roman"/>
        <family val="1"/>
      </rPr>
      <t xml:space="preserve">                     </t>
    </r>
    <r>
      <rPr>
        <b/>
        <sz val="10"/>
        <color indexed="8"/>
        <rFont val="宋体"/>
        <family val="3"/>
        <charset val="134"/>
      </rPr>
      <t>（见选课包</t>
    </r>
    <r>
      <rPr>
        <b/>
        <sz val="10"/>
        <color indexed="8"/>
        <rFont val="Times New Roman"/>
        <family val="1"/>
      </rPr>
      <t>)</t>
    </r>
    <phoneticPr fontId="46" type="noConversion"/>
  </si>
  <si>
    <t>电子商务专业</t>
    <phoneticPr fontId="46" type="noConversion"/>
  </si>
  <si>
    <t>Ｋ</t>
    <phoneticPr fontId="46" type="noConversion"/>
  </si>
  <si>
    <t>思想政治理论课程实践</t>
    <phoneticPr fontId="46" type="noConversion"/>
  </si>
  <si>
    <t>第1、2、3、5学期课外学时，以网络自学、专题讲座、班会讲解等方式组织实施</t>
    <phoneticPr fontId="46" type="noConversion"/>
  </si>
  <si>
    <t>18W</t>
    <phoneticPr fontId="46" type="noConversion"/>
  </si>
  <si>
    <t>大学生职业生涯规划</t>
    <phoneticPr fontId="46" type="noConversion"/>
  </si>
  <si>
    <t>大学生就业指导</t>
    <phoneticPr fontId="46" type="noConversion"/>
  </si>
  <si>
    <t>2W</t>
    <phoneticPr fontId="46" type="noConversion"/>
  </si>
  <si>
    <t>三周加15周，累计时间不少于半年。</t>
    <phoneticPr fontId="46" type="noConversion"/>
  </si>
  <si>
    <t>大学生心理健康教育</t>
    <phoneticPr fontId="46" type="noConversion"/>
  </si>
  <si>
    <t>大学生心理健康教育实践</t>
    <phoneticPr fontId="46" type="noConversion"/>
  </si>
  <si>
    <t>入学教育</t>
    <phoneticPr fontId="46" type="noConversion"/>
  </si>
  <si>
    <t>军事理论</t>
    <phoneticPr fontId="46" type="noConversion"/>
  </si>
  <si>
    <t>军事训练</t>
    <phoneticPr fontId="46" type="noConversion"/>
  </si>
  <si>
    <r>
      <t xml:space="preserve">36
</t>
    </r>
    <r>
      <rPr>
        <sz val="8"/>
        <color indexed="8"/>
        <rFont val="宋体"/>
        <family val="3"/>
        <charset val="134"/>
      </rPr>
      <t>（课外）</t>
    </r>
    <phoneticPr fontId="46" type="noConversion"/>
  </si>
  <si>
    <r>
      <t xml:space="preserve">18
</t>
    </r>
    <r>
      <rPr>
        <sz val="8"/>
        <color indexed="8"/>
        <rFont val="宋体"/>
        <family val="3"/>
        <charset val="134"/>
      </rPr>
      <t>（课外）</t>
    </r>
    <phoneticPr fontId="46" type="noConversion"/>
  </si>
  <si>
    <t>（课外）</t>
    <phoneticPr fontId="46" type="noConversion"/>
  </si>
  <si>
    <t>大学英语</t>
    <phoneticPr fontId="46" type="noConversion"/>
  </si>
  <si>
    <t>大学语文</t>
    <phoneticPr fontId="46" type="noConversion"/>
  </si>
  <si>
    <t>会计一系、电商系、审计专业第一学期开设，其他专业第二学期开设</t>
    <phoneticPr fontId="46" type="noConversion"/>
  </si>
  <si>
    <t>应用文写作</t>
    <phoneticPr fontId="46" type="noConversion"/>
  </si>
  <si>
    <t>诚信教育</t>
    <phoneticPr fontId="46" type="noConversion"/>
  </si>
  <si>
    <t>考查</t>
    <phoneticPr fontId="46" type="noConversion"/>
  </si>
  <si>
    <t>诚信教育实践</t>
    <phoneticPr fontId="46" type="noConversion"/>
  </si>
  <si>
    <t>会计一系第二学期开设，其他系第一学期开设</t>
    <phoneticPr fontId="46" type="noConversion"/>
  </si>
  <si>
    <t>会计一系第三学期开设，其他系第二学期开设</t>
    <phoneticPr fontId="46" type="noConversion"/>
  </si>
  <si>
    <t>第四学期开设采用完成课外任务、教师指导方式实施</t>
    <phoneticPr fontId="46" type="noConversion"/>
  </si>
  <si>
    <t>以讲座形式组织实施</t>
    <phoneticPr fontId="46" type="noConversion"/>
  </si>
  <si>
    <t>第一学期开设，采用课外实践方式组织实施</t>
    <phoneticPr fontId="46" type="noConversion"/>
  </si>
  <si>
    <t>创新创业（网络课程）</t>
    <phoneticPr fontId="46" type="noConversion"/>
  </si>
  <si>
    <t>大学生恋爱与性健康教育（网络课程）</t>
    <phoneticPr fontId="46" type="noConversion"/>
  </si>
  <si>
    <r>
      <t xml:space="preserve">18
</t>
    </r>
    <r>
      <rPr>
        <sz val="8"/>
        <color indexed="8"/>
        <rFont val="宋体"/>
        <family val="3"/>
        <charset val="134"/>
      </rPr>
      <t>（课外）</t>
    </r>
    <phoneticPr fontId="46" type="noConversion"/>
  </si>
  <si>
    <t>第一学期以纯网络课程方式开设</t>
    <phoneticPr fontId="46" type="noConversion"/>
  </si>
  <si>
    <t>大学生创业实践</t>
    <phoneticPr fontId="46" type="noConversion"/>
  </si>
  <si>
    <t>大学生创业基础</t>
    <phoneticPr fontId="46" type="noConversion"/>
  </si>
  <si>
    <t>第五学期开设</t>
    <phoneticPr fontId="46" type="noConversion"/>
  </si>
  <si>
    <t>会计基础</t>
  </si>
  <si>
    <t>是</t>
  </si>
  <si>
    <t>会计基础和会计基础项目实训套排,其中:会计基础在前14周开设，后15-18周开设会计基础项目实训；按每周6节排课。</t>
  </si>
  <si>
    <t>财经法规与会计职业道德</t>
  </si>
  <si>
    <t>会计电算化</t>
    <phoneticPr fontId="56" type="noConversion"/>
  </si>
  <si>
    <t>会计从业资格</t>
    <phoneticPr fontId="56" type="noConversion"/>
  </si>
  <si>
    <t>经济法实务</t>
  </si>
  <si>
    <t>会计一系、工商系第三学期开设，其他系第四学期开设</t>
  </si>
  <si>
    <t>必须作学期开课说明！</t>
  </si>
  <si>
    <t>会计基础实训</t>
  </si>
  <si>
    <t>财经基本技能</t>
  </si>
  <si>
    <t>ERP沙盘模拟实训</t>
  </si>
  <si>
    <t>中期实习</t>
  </si>
  <si>
    <t>4W</t>
    <phoneticPr fontId="56" type="noConversion"/>
  </si>
  <si>
    <t>1</t>
  </si>
  <si>
    <t>专业实习（训）选修课程</t>
  </si>
  <si>
    <r>
      <t xml:space="preserve">    2016级税务专业教学计划 </t>
    </r>
    <r>
      <rPr>
        <sz val="26"/>
        <color indexed="8"/>
        <rFont val="黑体"/>
        <family val="3"/>
        <charset val="134"/>
      </rPr>
      <t xml:space="preserve"> </t>
    </r>
    <phoneticPr fontId="46" type="noConversion"/>
  </si>
  <si>
    <t>是</t>
    <phoneticPr fontId="46" type="noConversion"/>
  </si>
  <si>
    <t>经济学基础</t>
    <phoneticPr fontId="46" type="noConversion"/>
  </si>
  <si>
    <t>大学一级</t>
  </si>
  <si>
    <t>第2-3期</t>
  </si>
  <si>
    <t>大学三级</t>
  </si>
  <si>
    <t>第1-2期</t>
  </si>
  <si>
    <t>二乙</t>
  </si>
  <si>
    <t>第1-6期</t>
  </si>
  <si>
    <t>会计电算化证书</t>
  </si>
  <si>
    <t>中级</t>
  </si>
  <si>
    <t>第2-6期</t>
  </si>
  <si>
    <t>会计从业资格证书</t>
  </si>
  <si>
    <t>初级</t>
  </si>
  <si>
    <t>第3-6期</t>
  </si>
  <si>
    <t>税务专业课时结构表</t>
    <phoneticPr fontId="46" type="noConversion"/>
  </si>
  <si>
    <t>基础学习领域</t>
    <phoneticPr fontId="46" type="noConversion"/>
  </si>
  <si>
    <t>专业学习领域</t>
    <phoneticPr fontId="46" type="noConversion"/>
  </si>
  <si>
    <t>学习领域课时合计</t>
    <phoneticPr fontId="46" type="noConversion"/>
  </si>
  <si>
    <t>专业实践、实训领域</t>
    <phoneticPr fontId="46" type="noConversion"/>
  </si>
  <si>
    <t>专业理论学习领域</t>
    <phoneticPr fontId="46" type="noConversion"/>
  </si>
  <si>
    <t>专业学习领域课时合计</t>
    <phoneticPr fontId="46" type="noConversion"/>
  </si>
  <si>
    <t>选修学习领域</t>
    <phoneticPr fontId="46" type="noConversion"/>
  </si>
  <si>
    <t>必修学习领域</t>
    <phoneticPr fontId="46" type="noConversion"/>
  </si>
  <si>
    <t>EXCEL在财税业务中的应用</t>
    <phoneticPr fontId="46" type="noConversion"/>
  </si>
  <si>
    <t>审计基础</t>
    <phoneticPr fontId="46" type="noConversion"/>
  </si>
  <si>
    <r>
      <t>大学生人际交往心理学、音乐欣赏、大学生心理健康、英语四级、线性代数、概率论、会计英语、日语、英语口语、网页设计、商业银行会计、</t>
    </r>
    <r>
      <rPr>
        <sz val="10"/>
        <rFont val="宋体"/>
        <family val="3"/>
        <charset val="134"/>
      </rPr>
      <t>模</t>
    </r>
    <r>
      <rPr>
        <sz val="10"/>
        <rFont val="宋体"/>
        <family val="3"/>
        <charset val="134"/>
      </rPr>
      <t>拟企业综合实训、</t>
    </r>
    <r>
      <rPr>
        <sz val="10"/>
        <rFont val="宋体"/>
        <family val="3"/>
        <charset val="134"/>
      </rPr>
      <t>办公应用实训</t>
    </r>
    <r>
      <rPr>
        <sz val="10"/>
        <rFont val="宋体"/>
        <family val="3"/>
        <charset val="134"/>
      </rPr>
      <t>、旅游文化、四川民俗文化、中国传统文化</t>
    </r>
    <phoneticPr fontId="46" type="noConversion"/>
  </si>
  <si>
    <t>篮球、排球、足球、乒乓球、羽毛球、网球、健美操、武术、田径、形体、体育舞蹈、艺术体操、棋牌文化与推广、素质拓展</t>
    <phoneticPr fontId="46" type="noConversion"/>
  </si>
  <si>
    <t>出纳岗位实训、库管员岗位实训、办公专家实训、成本会计实训、审计实务实训、营销实务实训</t>
    <phoneticPr fontId="46" type="noConversion"/>
  </si>
  <si>
    <t>税法实务（上）</t>
    <phoneticPr fontId="46" type="noConversion"/>
  </si>
  <si>
    <t>税法实务（下）</t>
    <phoneticPr fontId="46" type="noConversion"/>
  </si>
  <si>
    <t>会计实务</t>
    <phoneticPr fontId="46" type="noConversion"/>
  </si>
  <si>
    <t>财务报表分析</t>
    <phoneticPr fontId="46" type="noConversion"/>
  </si>
  <si>
    <t>纳税申报实训</t>
    <phoneticPr fontId="46" type="noConversion"/>
  </si>
  <si>
    <t>财务管理、税务会计、成本会计、助会经济法、证券投资原理、公共基础（银行从业资格）、国际税收、商业保险、市场营销基础、金融基础</t>
    <phoneticPr fontId="46" type="noConversion"/>
  </si>
  <si>
    <t>考试</t>
    <phoneticPr fontId="46" type="noConversion"/>
  </si>
  <si>
    <t>初级经济师资格证书（财税）</t>
    <phoneticPr fontId="46" type="noConversion"/>
  </si>
  <si>
    <t>助理会计师资格证书</t>
    <phoneticPr fontId="46" type="noConversion"/>
  </si>
  <si>
    <t>是</t>
    <phoneticPr fontId="46" type="noConversion"/>
  </si>
  <si>
    <t>第一学期以专题讲座、心理健康咨询等方式组织实施。</t>
    <phoneticPr fontId="46" type="noConversion"/>
  </si>
  <si>
    <t>周末执行</t>
    <phoneticPr fontId="46" type="noConversion"/>
  </si>
  <si>
    <t>纳税检查及案例分析</t>
    <phoneticPr fontId="46" type="noConversion"/>
  </si>
  <si>
    <t>纳税筹划</t>
    <phoneticPr fontId="46" type="noConversion"/>
  </si>
</sst>
</file>

<file path=xl/styles.xml><?xml version="1.0" encoding="utf-8"?>
<styleSheet xmlns="http://schemas.openxmlformats.org/spreadsheetml/2006/main">
  <numFmts count="9">
    <numFmt numFmtId="176" formatCode="0;_찀"/>
    <numFmt numFmtId="177" formatCode="0.0"/>
    <numFmt numFmtId="178" formatCode="0.0;_찀"/>
    <numFmt numFmtId="179" formatCode="0_);[Red]\(0\)"/>
    <numFmt numFmtId="180" formatCode="0.0_ "/>
    <numFmt numFmtId="181" formatCode="0.0_);[Red]\(0.0\)"/>
    <numFmt numFmtId="182" formatCode="0.0%"/>
    <numFmt numFmtId="183" formatCode="0;_㐀"/>
    <numFmt numFmtId="184" formatCode="0.0;_搀"/>
  </numFmts>
  <fonts count="61">
    <font>
      <sz val="12"/>
      <name val="宋体"/>
      <charset val="134"/>
    </font>
    <font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0"/>
      <name val="宋体"/>
      <family val="3"/>
      <charset val="134"/>
    </font>
    <font>
      <sz val="20"/>
      <name val="黑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0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8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36"/>
      <color indexed="8"/>
      <name val="黑体"/>
      <family val="3"/>
      <charset val="134"/>
    </font>
    <font>
      <sz val="26"/>
      <color indexed="8"/>
      <name val="黑体"/>
      <family val="3"/>
      <charset val="134"/>
    </font>
    <font>
      <b/>
      <sz val="22"/>
      <color indexed="8"/>
      <name val="宋体"/>
      <family val="3"/>
      <charset val="134"/>
    </font>
    <font>
      <b/>
      <sz val="10"/>
      <color indexed="8"/>
      <name val="黑体"/>
      <family val="3"/>
      <charset val="134"/>
    </font>
    <font>
      <sz val="8"/>
      <color indexed="8"/>
      <name val="黑体"/>
      <family val="3"/>
      <charset val="134"/>
    </font>
    <font>
      <sz val="10"/>
      <color indexed="8"/>
      <name val="黑体"/>
      <family val="3"/>
      <charset val="134"/>
    </font>
    <font>
      <b/>
      <sz val="10"/>
      <color indexed="8"/>
      <name val="Times New Roman"/>
      <family val="1"/>
    </font>
    <font>
      <b/>
      <i/>
      <sz val="16"/>
      <color indexed="8"/>
      <name val="华文隶书"/>
      <family val="3"/>
      <charset val="134"/>
    </font>
    <font>
      <b/>
      <i/>
      <sz val="12"/>
      <color indexed="8"/>
      <name val="华文隶书"/>
      <family val="3"/>
      <charset val="134"/>
    </font>
    <font>
      <b/>
      <sz val="8"/>
      <color indexed="8"/>
      <name val="宋体"/>
      <family val="3"/>
      <charset val="134"/>
    </font>
    <font>
      <sz val="18"/>
      <name val="黑体"/>
      <family val="3"/>
      <charset val="134"/>
    </font>
    <font>
      <sz val="16"/>
      <name val="黑体"/>
      <family val="3"/>
      <charset val="134"/>
    </font>
    <font>
      <sz val="24"/>
      <name val="黑体"/>
      <family val="3"/>
      <charset val="134"/>
    </font>
    <font>
      <sz val="11"/>
      <name val="宋体"/>
      <family val="3"/>
      <charset val="134"/>
    </font>
    <font>
      <i/>
      <sz val="10"/>
      <name val="黑体"/>
      <family val="3"/>
      <charset val="134"/>
    </font>
    <font>
      <sz val="12"/>
      <name val="黑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i/>
      <sz val="10"/>
      <color indexed="8"/>
      <name val="华文隶书"/>
      <family val="3"/>
      <charset val="134"/>
    </font>
    <font>
      <sz val="9"/>
      <color indexed="8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color indexed="0"/>
      <name val="宋体"/>
      <family val="3"/>
      <charset val="134"/>
    </font>
    <font>
      <sz val="9"/>
      <name val="宋体"/>
      <family val="3"/>
      <charset val="134"/>
    </font>
    <font>
      <sz val="8"/>
      <name val="宋体"/>
      <family val="3"/>
      <charset val="134"/>
    </font>
    <font>
      <sz val="10"/>
      <name val="黑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1"/>
        <bgColor indexed="0"/>
      </patternFill>
    </fill>
    <fill>
      <patternFill patternType="solid">
        <fgColor theme="0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0"/>
      </patternFill>
    </fill>
  </fills>
  <borders count="83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</borders>
  <cellStyleXfs count="44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7" fillId="0" borderId="1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5" fillId="0" borderId="0"/>
    <xf numFmtId="0" fontId="6" fillId="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16" borderId="5" applyNumberFormat="0" applyAlignment="0" applyProtection="0">
      <alignment vertical="center"/>
    </xf>
    <xf numFmtId="0" fontId="7" fillId="17" borderId="6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16" borderId="8" applyNumberFormat="0" applyAlignment="0" applyProtection="0">
      <alignment vertical="center"/>
    </xf>
    <xf numFmtId="0" fontId="3" fillId="7" borderId="5" applyNumberFormat="0" applyAlignment="0" applyProtection="0">
      <alignment vertical="center"/>
    </xf>
    <xf numFmtId="0" fontId="45" fillId="23" borderId="9" applyNumberFormat="0" applyFont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</cellStyleXfs>
  <cellXfs count="392">
    <xf numFmtId="0" fontId="0" fillId="0" borderId="0" xfId="0">
      <alignment vertical="center"/>
    </xf>
    <xf numFmtId="0" fontId="0" fillId="0" borderId="0" xfId="0" applyFont="1" applyAlignment="1">
      <alignment vertical="center"/>
    </xf>
    <xf numFmtId="0" fontId="18" fillId="0" borderId="0" xfId="0" applyFont="1">
      <alignment vertical="center"/>
    </xf>
    <xf numFmtId="0" fontId="22" fillId="0" borderId="11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2" fillId="0" borderId="13" xfId="0" applyFont="1" applyFill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1" fontId="18" fillId="0" borderId="15" xfId="0" applyNumberFormat="1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1" fontId="18" fillId="0" borderId="16" xfId="0" applyNumberFormat="1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10" fontId="18" fillId="0" borderId="18" xfId="0" applyNumberFormat="1" applyFont="1" applyBorder="1" applyAlignment="1">
      <alignment horizontal="center" vertical="center"/>
    </xf>
    <xf numFmtId="10" fontId="18" fillId="0" borderId="19" xfId="0" applyNumberFormat="1" applyFont="1" applyBorder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23" fillId="24" borderId="20" xfId="0" applyFont="1" applyFill="1" applyBorder="1" applyAlignment="1">
      <alignment vertical="center"/>
    </xf>
    <xf numFmtId="0" fontId="25" fillId="24" borderId="0" xfId="0" applyFont="1" applyFill="1" applyBorder="1" applyAlignment="1">
      <alignment horizontal="center" vertical="center"/>
    </xf>
    <xf numFmtId="0" fontId="26" fillId="24" borderId="0" xfId="0" applyFont="1" applyFill="1" applyBorder="1" applyAlignment="1">
      <alignment horizontal="left" vertical="center"/>
    </xf>
    <xf numFmtId="0" fontId="27" fillId="0" borderId="0" xfId="0" applyFont="1" applyFill="1" applyAlignment="1">
      <alignment vertical="center"/>
    </xf>
    <xf numFmtId="0" fontId="26" fillId="24" borderId="21" xfId="0" applyFont="1" applyFill="1" applyBorder="1" applyAlignment="1">
      <alignment horizontal="left" vertical="center"/>
    </xf>
    <xf numFmtId="0" fontId="26" fillId="0" borderId="0" xfId="0" applyFont="1" applyFill="1">
      <alignment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>
      <alignment vertical="center"/>
    </xf>
    <xf numFmtId="176" fontId="23" fillId="0" borderId="0" xfId="0" applyNumberFormat="1" applyFont="1" applyFill="1">
      <alignment vertical="center"/>
    </xf>
    <xf numFmtId="0" fontId="25" fillId="0" borderId="18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176" fontId="38" fillId="0" borderId="0" xfId="0" applyNumberFormat="1" applyFont="1" applyFill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22" fillId="0" borderId="18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28" fillId="0" borderId="0" xfId="0" applyFont="1" applyFill="1">
      <alignment vertical="center"/>
    </xf>
    <xf numFmtId="0" fontId="25" fillId="24" borderId="0" xfId="0" applyFont="1" applyFill="1" applyBorder="1" applyAlignment="1">
      <alignment horizontal="left" vertical="center"/>
    </xf>
    <xf numFmtId="0" fontId="23" fillId="24" borderId="21" xfId="0" applyFont="1" applyFill="1" applyBorder="1" applyAlignment="1">
      <alignment vertical="center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3" fillId="24" borderId="0" xfId="0" applyFont="1" applyFill="1" applyBorder="1" applyAlignment="1">
      <alignment vertical="center"/>
    </xf>
    <xf numFmtId="0" fontId="49" fillId="0" borderId="0" xfId="0" applyFont="1">
      <alignment vertical="center"/>
    </xf>
    <xf numFmtId="182" fontId="18" fillId="0" borderId="18" xfId="0" applyNumberFormat="1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3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9" fontId="23" fillId="0" borderId="0" xfId="0" applyNumberFormat="1" applyFont="1" applyFill="1">
      <alignment vertical="center"/>
    </xf>
    <xf numFmtId="179" fontId="22" fillId="0" borderId="18" xfId="0" applyNumberFormat="1" applyFont="1" applyBorder="1" applyAlignment="1">
      <alignment horizontal="center" vertical="center"/>
    </xf>
    <xf numFmtId="179" fontId="26" fillId="26" borderId="22" xfId="0" applyNumberFormat="1" applyFont="1" applyFill="1" applyBorder="1" applyAlignment="1">
      <alignment horizontal="center" vertical="center"/>
    </xf>
    <xf numFmtId="179" fontId="26" fillId="26" borderId="10" xfId="25" applyNumberFormat="1" applyFont="1" applyFill="1" applyBorder="1" applyAlignment="1">
      <alignment horizontal="left" vertical="center"/>
    </xf>
    <xf numFmtId="179" fontId="26" fillId="26" borderId="10" xfId="0" applyNumberFormat="1" applyFont="1" applyFill="1" applyBorder="1" applyAlignment="1">
      <alignment horizontal="center" vertical="center"/>
    </xf>
    <xf numFmtId="179" fontId="18" fillId="26" borderId="10" xfId="0" applyNumberFormat="1" applyFont="1" applyFill="1" applyBorder="1" applyAlignment="1">
      <alignment horizontal="center" vertical="center"/>
    </xf>
    <xf numFmtId="179" fontId="48" fillId="26" borderId="23" xfId="25" applyNumberFormat="1" applyFont="1" applyFill="1" applyBorder="1" applyAlignment="1">
      <alignment horizontal="left" vertical="center"/>
    </xf>
    <xf numFmtId="179" fontId="28" fillId="26" borderId="10" xfId="0" applyNumberFormat="1" applyFont="1" applyFill="1" applyBorder="1" applyAlignment="1">
      <alignment horizontal="center" vertical="center"/>
    </xf>
    <xf numFmtId="179" fontId="26" fillId="22" borderId="10" xfId="0" applyNumberFormat="1" applyFont="1" applyFill="1" applyBorder="1" applyAlignment="1">
      <alignment horizontal="center" vertical="center"/>
    </xf>
    <xf numFmtId="179" fontId="28" fillId="22" borderId="10" xfId="0" applyNumberFormat="1" applyFont="1" applyFill="1" applyBorder="1" applyAlignment="1">
      <alignment horizontal="center" vertical="center"/>
    </xf>
    <xf numFmtId="179" fontId="26" fillId="22" borderId="23" xfId="0" applyNumberFormat="1" applyFont="1" applyFill="1" applyBorder="1">
      <alignment vertical="center"/>
    </xf>
    <xf numFmtId="179" fontId="23" fillId="22" borderId="23" xfId="0" applyNumberFormat="1" applyFont="1" applyFill="1" applyBorder="1">
      <alignment vertical="center"/>
    </xf>
    <xf numFmtId="179" fontId="18" fillId="0" borderId="10" xfId="0" applyNumberFormat="1" applyFont="1" applyFill="1" applyBorder="1" applyAlignment="1">
      <alignment horizontal="center" vertical="center"/>
    </xf>
    <xf numFmtId="179" fontId="26" fillId="22" borderId="10" xfId="0" applyNumberFormat="1" applyFont="1" applyFill="1" applyBorder="1">
      <alignment vertical="center"/>
    </xf>
    <xf numFmtId="179" fontId="26" fillId="0" borderId="10" xfId="0" applyNumberFormat="1" applyFont="1" applyFill="1" applyBorder="1" applyAlignment="1">
      <alignment horizontal="center" vertical="center"/>
    </xf>
    <xf numFmtId="179" fontId="26" fillId="0" borderId="10" xfId="0" applyNumberFormat="1" applyFont="1" applyFill="1" applyBorder="1" applyAlignment="1">
      <alignment horizontal="left" vertical="center"/>
    </xf>
    <xf numFmtId="179" fontId="26" fillId="0" borderId="22" xfId="0" applyNumberFormat="1" applyFont="1" applyFill="1" applyBorder="1" applyAlignment="1">
      <alignment horizontal="center" vertical="center"/>
    </xf>
    <xf numFmtId="179" fontId="48" fillId="0" borderId="23" xfId="0" applyNumberFormat="1" applyFont="1" applyFill="1" applyBorder="1" applyAlignment="1">
      <alignment vertical="center" wrapText="1"/>
    </xf>
    <xf numFmtId="179" fontId="22" fillId="22" borderId="10" xfId="0" applyNumberFormat="1" applyFont="1" applyFill="1" applyBorder="1" applyAlignment="1">
      <alignment horizontal="center" vertical="center"/>
    </xf>
    <xf numFmtId="179" fontId="28" fillId="22" borderId="23" xfId="0" applyNumberFormat="1" applyFont="1" applyFill="1" applyBorder="1">
      <alignment vertical="center"/>
    </xf>
    <xf numFmtId="179" fontId="26" fillId="0" borderId="23" xfId="0" applyNumberFormat="1" applyFont="1" applyFill="1" applyBorder="1">
      <alignment vertical="center"/>
    </xf>
    <xf numFmtId="179" fontId="34" fillId="22" borderId="10" xfId="0" applyNumberFormat="1" applyFont="1" applyFill="1" applyBorder="1" applyAlignment="1">
      <alignment horizontal="center" vertical="center" wrapText="1"/>
    </xf>
    <xf numFmtId="179" fontId="32" fillId="22" borderId="10" xfId="0" applyNumberFormat="1" applyFont="1" applyFill="1" applyBorder="1" applyAlignment="1">
      <alignment horizontal="center" vertical="center" wrapText="1"/>
    </xf>
    <xf numFmtId="181" fontId="18" fillId="26" borderId="10" xfId="0" applyNumberFormat="1" applyFont="1" applyFill="1" applyBorder="1" applyAlignment="1">
      <alignment horizontal="center" vertical="center"/>
    </xf>
    <xf numFmtId="181" fontId="26" fillId="26" borderId="10" xfId="0" applyNumberFormat="1" applyFont="1" applyFill="1" applyBorder="1" applyAlignment="1">
      <alignment horizontal="center" vertical="center"/>
    </xf>
    <xf numFmtId="181" fontId="28" fillId="22" borderId="10" xfId="0" applyNumberFormat="1" applyFont="1" applyFill="1" applyBorder="1" applyAlignment="1">
      <alignment horizontal="center" vertical="center"/>
    </xf>
    <xf numFmtId="181" fontId="18" fillId="0" borderId="10" xfId="0" applyNumberFormat="1" applyFont="1" applyFill="1" applyBorder="1" applyAlignment="1">
      <alignment horizontal="center" vertical="center"/>
    </xf>
    <xf numFmtId="181" fontId="22" fillId="22" borderId="10" xfId="0" applyNumberFormat="1" applyFont="1" applyFill="1" applyBorder="1" applyAlignment="1">
      <alignment horizontal="center" vertical="center"/>
    </xf>
    <xf numFmtId="181" fontId="32" fillId="22" borderId="10" xfId="0" applyNumberFormat="1" applyFont="1" applyFill="1" applyBorder="1" applyAlignment="1">
      <alignment horizontal="center" vertical="center" wrapText="1"/>
    </xf>
    <xf numFmtId="181" fontId="38" fillId="0" borderId="0" xfId="0" applyNumberFormat="1" applyFont="1" applyFill="1" applyBorder="1" applyAlignment="1">
      <alignment horizontal="center" vertical="center"/>
    </xf>
    <xf numFmtId="181" fontId="23" fillId="0" borderId="0" xfId="0" applyNumberFormat="1" applyFont="1" applyFill="1" applyAlignment="1">
      <alignment horizontal="center" vertical="center"/>
    </xf>
    <xf numFmtId="178" fontId="26" fillId="0" borderId="0" xfId="0" applyNumberFormat="1" applyFont="1" applyFill="1">
      <alignment vertical="center"/>
    </xf>
    <xf numFmtId="9" fontId="23" fillId="0" borderId="0" xfId="43" applyFont="1" applyFill="1">
      <alignment vertical="center"/>
    </xf>
    <xf numFmtId="9" fontId="26" fillId="0" borderId="0" xfId="43" applyFont="1" applyFill="1">
      <alignment vertical="center"/>
    </xf>
    <xf numFmtId="179" fontId="27" fillId="26" borderId="25" xfId="0" applyNumberFormat="1" applyFont="1" applyFill="1" applyBorder="1" applyAlignment="1">
      <alignment horizontal="left" vertical="center" wrapText="1"/>
    </xf>
    <xf numFmtId="179" fontId="26" fillId="26" borderId="10" xfId="0" applyNumberFormat="1" applyFont="1" applyFill="1" applyBorder="1" applyAlignment="1">
      <alignment horizontal="center" vertical="center" wrapText="1"/>
    </xf>
    <xf numFmtId="179" fontId="26" fillId="26" borderId="10" xfId="0" applyNumberFormat="1" applyFont="1" applyFill="1" applyBorder="1" applyAlignment="1">
      <alignment horizontal="left" vertical="center"/>
    </xf>
    <xf numFmtId="179" fontId="18" fillId="26" borderId="10" xfId="25" applyNumberFormat="1" applyFont="1" applyFill="1" applyBorder="1" applyAlignment="1">
      <alignment horizontal="left" vertical="center"/>
    </xf>
    <xf numFmtId="179" fontId="26" fillId="26" borderId="22" xfId="0" applyNumberFormat="1" applyFont="1" applyFill="1" applyBorder="1" applyAlignment="1" applyProtection="1">
      <alignment horizontal="center" vertical="center"/>
      <protection locked="0"/>
    </xf>
    <xf numFmtId="179" fontId="34" fillId="26" borderId="10" xfId="0" applyNumberFormat="1" applyFont="1" applyFill="1" applyBorder="1" applyAlignment="1">
      <alignment horizontal="center" vertical="center" wrapText="1"/>
    </xf>
    <xf numFmtId="179" fontId="26" fillId="26" borderId="23" xfId="0" applyNumberFormat="1" applyFont="1" applyFill="1" applyBorder="1">
      <alignment vertical="center"/>
    </xf>
    <xf numFmtId="179" fontId="48" fillId="26" borderId="23" xfId="0" applyNumberFormat="1" applyFont="1" applyFill="1" applyBorder="1">
      <alignment vertical="center"/>
    </xf>
    <xf numFmtId="179" fontId="28" fillId="22" borderId="10" xfId="0" applyNumberFormat="1" applyFont="1" applyFill="1" applyBorder="1" applyAlignment="1">
      <alignment horizontal="center" vertical="center"/>
    </xf>
    <xf numFmtId="179" fontId="27" fillId="26" borderId="25" xfId="0" applyNumberFormat="1" applyFont="1" applyFill="1" applyBorder="1" applyAlignment="1">
      <alignment vertical="center" wrapText="1"/>
    </xf>
    <xf numFmtId="179" fontId="26" fillId="26" borderId="44" xfId="0" applyNumberFormat="1" applyFont="1" applyFill="1" applyBorder="1" applyAlignment="1">
      <alignment horizontal="center" vertical="center"/>
    </xf>
    <xf numFmtId="179" fontId="28" fillId="22" borderId="10" xfId="0" applyNumberFormat="1" applyFont="1" applyFill="1" applyBorder="1" applyAlignment="1">
      <alignment horizontal="center" vertical="center"/>
    </xf>
    <xf numFmtId="179" fontId="48" fillId="28" borderId="23" xfId="25" applyNumberFormat="1" applyFont="1" applyFill="1" applyBorder="1" applyAlignment="1">
      <alignment horizontal="left" vertical="center"/>
    </xf>
    <xf numFmtId="179" fontId="26" fillId="28" borderId="22" xfId="0" applyNumberFormat="1" applyFont="1" applyFill="1" applyBorder="1" applyAlignment="1">
      <alignment horizontal="center" vertical="center"/>
    </xf>
    <xf numFmtId="0" fontId="26" fillId="28" borderId="10" xfId="0" applyFont="1" applyFill="1" applyBorder="1">
      <alignment vertical="center"/>
    </xf>
    <xf numFmtId="0" fontId="26" fillId="28" borderId="10" xfId="0" applyFont="1" applyFill="1" applyBorder="1" applyAlignment="1">
      <alignment horizontal="center" vertical="center"/>
    </xf>
    <xf numFmtId="181" fontId="26" fillId="28" borderId="10" xfId="0" applyNumberFormat="1" applyFont="1" applyFill="1" applyBorder="1" applyAlignment="1">
      <alignment horizontal="center" vertical="center"/>
    </xf>
    <xf numFmtId="179" fontId="26" fillId="28" borderId="10" xfId="0" applyNumberFormat="1" applyFont="1" applyFill="1" applyBorder="1" applyAlignment="1">
      <alignment horizontal="center" vertical="center"/>
    </xf>
    <xf numFmtId="179" fontId="26" fillId="28" borderId="10" xfId="0" applyNumberFormat="1" applyFont="1" applyFill="1" applyBorder="1" applyAlignment="1">
      <alignment horizontal="left" vertical="center"/>
    </xf>
    <xf numFmtId="179" fontId="26" fillId="28" borderId="10" xfId="0" applyNumberFormat="1" applyFont="1" applyFill="1" applyBorder="1" applyAlignment="1">
      <alignment horizontal="center" vertical="center" wrapText="1"/>
    </xf>
    <xf numFmtId="179" fontId="26" fillId="28" borderId="10" xfId="25" applyNumberFormat="1" applyFont="1" applyFill="1" applyBorder="1" applyAlignment="1">
      <alignment horizontal="left" vertical="center"/>
    </xf>
    <xf numFmtId="179" fontId="27" fillId="28" borderId="23" xfId="25" applyNumberFormat="1" applyFont="1" applyFill="1" applyBorder="1" applyAlignment="1">
      <alignment horizontal="left" vertical="center" wrapText="1"/>
    </xf>
    <xf numFmtId="0" fontId="51" fillId="0" borderId="26" xfId="0" applyFont="1" applyFill="1" applyBorder="1" applyAlignment="1">
      <alignment horizontal="center"/>
    </xf>
    <xf numFmtId="0" fontId="52" fillId="0" borderId="27" xfId="0" applyFont="1" applyFill="1" applyBorder="1" applyAlignment="1">
      <alignment horizontal="left" vertical="center"/>
    </xf>
    <xf numFmtId="0" fontId="52" fillId="0" borderId="27" xfId="0" applyFont="1" applyFill="1" applyBorder="1" applyAlignment="1">
      <alignment horizontal="center" vertical="center"/>
    </xf>
    <xf numFmtId="177" fontId="52" fillId="0" borderId="27" xfId="0" applyNumberFormat="1" applyFont="1" applyFill="1" applyBorder="1" applyAlignment="1">
      <alignment horizontal="center" vertical="center"/>
    </xf>
    <xf numFmtId="0" fontId="51" fillId="0" borderId="10" xfId="0" applyFont="1" applyFill="1" applyBorder="1" applyAlignment="1">
      <alignment horizontal="center" vertical="center"/>
    </xf>
    <xf numFmtId="179" fontId="52" fillId="0" borderId="27" xfId="0" applyNumberFormat="1" applyFont="1" applyFill="1" applyBorder="1" applyAlignment="1">
      <alignment horizontal="center" vertical="center" wrapText="1"/>
    </xf>
    <xf numFmtId="0" fontId="52" fillId="0" borderId="27" xfId="0" applyFont="1" applyFill="1" applyBorder="1" applyAlignment="1">
      <alignment horizontal="center" vertical="center" wrapText="1"/>
    </xf>
    <xf numFmtId="0" fontId="51" fillId="0" borderId="27" xfId="0" applyFont="1" applyFill="1" applyBorder="1" applyAlignment="1">
      <alignment horizontal="center" vertical="center"/>
    </xf>
    <xf numFmtId="0" fontId="51" fillId="0" borderId="27" xfId="0" applyFont="1" applyFill="1" applyBorder="1" applyAlignment="1">
      <alignment horizontal="center"/>
    </xf>
    <xf numFmtId="0" fontId="53" fillId="0" borderId="28" xfId="0" applyFont="1" applyFill="1" applyBorder="1" applyAlignment="1">
      <alignment vertical="center" wrapText="1"/>
    </xf>
    <xf numFmtId="0" fontId="51" fillId="0" borderId="0" xfId="0" applyFont="1" applyFill="1">
      <alignment vertical="center"/>
    </xf>
    <xf numFmtId="0" fontId="51" fillId="0" borderId="22" xfId="0" applyFont="1" applyFill="1" applyBorder="1" applyAlignment="1">
      <alignment horizontal="center"/>
    </xf>
    <xf numFmtId="0" fontId="51" fillId="0" borderId="10" xfId="0" applyFont="1" applyFill="1" applyBorder="1" applyAlignment="1">
      <alignment horizontal="left" vertical="center"/>
    </xf>
    <xf numFmtId="177" fontId="51" fillId="0" borderId="10" xfId="0" applyNumberFormat="1" applyFont="1" applyFill="1" applyBorder="1" applyAlignment="1">
      <alignment horizontal="center" vertical="center"/>
    </xf>
    <xf numFmtId="179" fontId="52" fillId="0" borderId="10" xfId="0" applyNumberFormat="1" applyFont="1" applyFill="1" applyBorder="1" applyAlignment="1">
      <alignment horizontal="center" vertical="center" wrapText="1"/>
    </xf>
    <xf numFmtId="0" fontId="52" fillId="0" borderId="10" xfId="0" applyFont="1" applyFill="1" applyBorder="1" applyAlignment="1">
      <alignment horizontal="center" vertical="center" wrapText="1"/>
    </xf>
    <xf numFmtId="0" fontId="52" fillId="0" borderId="10" xfId="0" applyFont="1" applyFill="1" applyBorder="1" applyAlignment="1">
      <alignment horizontal="center" vertical="center"/>
    </xf>
    <xf numFmtId="0" fontId="54" fillId="0" borderId="10" xfId="0" applyFont="1" applyFill="1" applyBorder="1" applyAlignment="1">
      <alignment horizontal="center" vertical="center"/>
    </xf>
    <xf numFmtId="0" fontId="51" fillId="0" borderId="10" xfId="0" applyFont="1" applyFill="1" applyBorder="1" applyAlignment="1">
      <alignment horizontal="center"/>
    </xf>
    <xf numFmtId="0" fontId="53" fillId="0" borderId="23" xfId="0" applyFont="1" applyFill="1" applyBorder="1" applyAlignment="1">
      <alignment vertical="center" wrapText="1"/>
    </xf>
    <xf numFmtId="0" fontId="52" fillId="0" borderId="10" xfId="0" applyFont="1" applyFill="1" applyBorder="1" applyAlignment="1">
      <alignment horizontal="left" vertical="center"/>
    </xf>
    <xf numFmtId="0" fontId="55" fillId="0" borderId="72" xfId="0" applyFont="1" applyBorder="1" applyAlignment="1">
      <alignment horizontal="left" vertical="center"/>
    </xf>
    <xf numFmtId="0" fontId="55" fillId="0" borderId="73" xfId="0" applyFont="1" applyBorder="1" applyAlignment="1">
      <alignment horizontal="center" vertical="center"/>
    </xf>
    <xf numFmtId="0" fontId="51" fillId="0" borderId="74" xfId="0" applyFont="1" applyFill="1" applyBorder="1" applyAlignment="1">
      <alignment horizontal="center" vertical="center"/>
    </xf>
    <xf numFmtId="177" fontId="51" fillId="0" borderId="74" xfId="0" applyNumberFormat="1" applyFont="1" applyFill="1" applyBorder="1" applyAlignment="1">
      <alignment horizontal="center" vertical="center"/>
    </xf>
    <xf numFmtId="179" fontId="52" fillId="0" borderId="74" xfId="0" applyNumberFormat="1" applyFont="1" applyFill="1" applyBorder="1" applyAlignment="1">
      <alignment horizontal="center" vertical="center" wrapText="1"/>
    </xf>
    <xf numFmtId="0" fontId="52" fillId="0" borderId="74" xfId="0" applyFont="1" applyFill="1" applyBorder="1" applyAlignment="1">
      <alignment horizontal="center" vertical="center" wrapText="1"/>
    </xf>
    <xf numFmtId="0" fontId="51" fillId="0" borderId="74" xfId="0" applyFont="1" applyFill="1" applyBorder="1" applyAlignment="1">
      <alignment horizontal="center"/>
    </xf>
    <xf numFmtId="0" fontId="53" fillId="0" borderId="75" xfId="0" applyFont="1" applyFill="1" applyBorder="1" applyAlignment="1">
      <alignment horizontal="left" vertical="center" wrapText="1"/>
    </xf>
    <xf numFmtId="0" fontId="51" fillId="0" borderId="76" xfId="0" applyFont="1" applyFill="1" applyBorder="1" applyAlignment="1">
      <alignment horizontal="center"/>
    </xf>
    <xf numFmtId="0" fontId="51" fillId="0" borderId="74" xfId="0" applyFont="1" applyFill="1" applyBorder="1" applyAlignment="1">
      <alignment horizontal="left" vertical="center"/>
    </xf>
    <xf numFmtId="0" fontId="52" fillId="0" borderId="74" xfId="0" applyFont="1" applyFill="1" applyBorder="1" applyAlignment="1">
      <alignment horizontal="center" vertical="center"/>
    </xf>
    <xf numFmtId="0" fontId="53" fillId="0" borderId="75" xfId="0" applyFont="1" applyFill="1" applyBorder="1" applyAlignment="1">
      <alignment vertical="center" wrapText="1"/>
    </xf>
    <xf numFmtId="0" fontId="55" fillId="29" borderId="72" xfId="0" applyFont="1" applyFill="1" applyBorder="1" applyAlignment="1">
      <alignment horizontal="left" vertical="center"/>
    </xf>
    <xf numFmtId="0" fontId="55" fillId="29" borderId="73" xfId="0" applyFont="1" applyFill="1" applyBorder="1" applyAlignment="1">
      <alignment horizontal="center" vertical="center"/>
    </xf>
    <xf numFmtId="0" fontId="56" fillId="0" borderId="75" xfId="0" applyFont="1" applyBorder="1" applyAlignment="1">
      <alignment vertical="center" wrapText="1"/>
    </xf>
    <xf numFmtId="0" fontId="57" fillId="0" borderId="75" xfId="0" applyFont="1" applyBorder="1" applyAlignment="1">
      <alignment vertical="center" wrapText="1"/>
    </xf>
    <xf numFmtId="0" fontId="51" fillId="0" borderId="76" xfId="0" applyFont="1" applyFill="1" applyBorder="1" applyAlignment="1">
      <alignment horizontal="center" vertical="center"/>
    </xf>
    <xf numFmtId="180" fontId="51" fillId="0" borderId="74" xfId="0" applyNumberFormat="1" applyFont="1" applyFill="1" applyBorder="1" applyAlignment="1">
      <alignment horizontal="center" vertical="center"/>
    </xf>
    <xf numFmtId="183" fontId="51" fillId="0" borderId="74" xfId="0" applyNumberFormat="1" applyFont="1" applyFill="1" applyBorder="1" applyAlignment="1">
      <alignment horizontal="center" vertical="center"/>
    </xf>
    <xf numFmtId="176" fontId="51" fillId="0" borderId="74" xfId="0" applyNumberFormat="1" applyFont="1" applyFill="1" applyBorder="1" applyAlignment="1">
      <alignment horizontal="center" vertical="center"/>
    </xf>
    <xf numFmtId="0" fontId="53" fillId="0" borderId="75" xfId="0" applyFont="1" applyFill="1" applyBorder="1">
      <alignment vertical="center"/>
    </xf>
    <xf numFmtId="0" fontId="55" fillId="0" borderId="77" xfId="0" applyFont="1" applyBorder="1" applyAlignment="1">
      <alignment horizontal="center" vertical="center"/>
    </xf>
    <xf numFmtId="0" fontId="55" fillId="0" borderId="78" xfId="0" applyFont="1" applyBorder="1" applyAlignment="1">
      <alignment horizontal="left" vertical="center"/>
    </xf>
    <xf numFmtId="0" fontId="55" fillId="0" borderId="78" xfId="0" applyFont="1" applyBorder="1" applyAlignment="1">
      <alignment horizontal="center" vertical="center"/>
    </xf>
    <xf numFmtId="181" fontId="55" fillId="0" borderId="78" xfId="0" applyNumberFormat="1" applyFont="1" applyBorder="1" applyAlignment="1">
      <alignment horizontal="center" vertical="center"/>
    </xf>
    <xf numFmtId="0" fontId="51" fillId="0" borderId="79" xfId="0" applyFont="1" applyFill="1" applyBorder="1" applyAlignment="1">
      <alignment horizontal="center" vertical="center"/>
    </xf>
    <xf numFmtId="0" fontId="52" fillId="0" borderId="79" xfId="0" applyFont="1" applyFill="1" applyBorder="1" applyAlignment="1">
      <alignment horizontal="center" vertical="center"/>
    </xf>
    <xf numFmtId="0" fontId="52" fillId="0" borderId="79" xfId="0" applyFont="1" applyFill="1" applyBorder="1" applyAlignment="1">
      <alignment horizontal="left" vertical="center"/>
    </xf>
    <xf numFmtId="180" fontId="52" fillId="0" borderId="79" xfId="0" applyNumberFormat="1" applyFont="1" applyFill="1" applyBorder="1" applyAlignment="1">
      <alignment horizontal="center" vertical="center"/>
    </xf>
    <xf numFmtId="0" fontId="53" fillId="0" borderId="80" xfId="0" applyFont="1" applyFill="1" applyBorder="1">
      <alignment vertical="center"/>
    </xf>
    <xf numFmtId="0" fontId="0" fillId="0" borderId="79" xfId="0" applyFill="1" applyBorder="1" applyAlignment="1">
      <alignment horizontal="center" vertical="center"/>
    </xf>
    <xf numFmtId="0" fontId="51" fillId="0" borderId="79" xfId="0" applyFont="1" applyFill="1" applyBorder="1" applyAlignment="1">
      <alignment horizontal="left" vertical="center"/>
    </xf>
    <xf numFmtId="180" fontId="51" fillId="0" borderId="79" xfId="0" applyNumberFormat="1" applyFont="1" applyFill="1" applyBorder="1" applyAlignment="1">
      <alignment horizontal="center" vertical="center"/>
    </xf>
    <xf numFmtId="0" fontId="53" fillId="0" borderId="80" xfId="0" applyFont="1" applyFill="1" applyBorder="1" applyAlignment="1">
      <alignment vertical="center" wrapText="1"/>
    </xf>
    <xf numFmtId="0" fontId="51" fillId="0" borderId="81" xfId="0" applyFont="1" applyFill="1" applyBorder="1" applyAlignment="1">
      <alignment horizontal="center" vertical="center"/>
    </xf>
    <xf numFmtId="0" fontId="55" fillId="0" borderId="82" xfId="0" applyFont="1" applyBorder="1" applyAlignment="1">
      <alignment horizontal="left" vertical="center"/>
    </xf>
    <xf numFmtId="0" fontId="56" fillId="0" borderId="80" xfId="0" applyFont="1" applyBorder="1" applyAlignment="1">
      <alignment vertical="center"/>
    </xf>
    <xf numFmtId="0" fontId="55" fillId="29" borderId="77" xfId="0" applyFont="1" applyFill="1" applyBorder="1" applyAlignment="1">
      <alignment horizontal="center" vertical="center"/>
    </xf>
    <xf numFmtId="0" fontId="55" fillId="29" borderId="78" xfId="0" applyFont="1" applyFill="1" applyBorder="1" applyAlignment="1">
      <alignment horizontal="left" vertical="center"/>
    </xf>
    <xf numFmtId="0" fontId="55" fillId="29" borderId="78" xfId="0" applyFont="1" applyFill="1" applyBorder="1" applyAlignment="1">
      <alignment horizontal="center" vertical="center"/>
    </xf>
    <xf numFmtId="0" fontId="55" fillId="30" borderId="78" xfId="0" applyFont="1" applyFill="1" applyBorder="1" applyAlignment="1">
      <alignment horizontal="center" vertical="center"/>
    </xf>
    <xf numFmtId="49" fontId="51" fillId="24" borderId="81" xfId="0" applyNumberFormat="1" applyFont="1" applyFill="1" applyBorder="1" applyAlignment="1" applyProtection="1">
      <alignment horizontal="center" vertical="center"/>
      <protection locked="0"/>
    </xf>
    <xf numFmtId="0" fontId="51" fillId="24" borderId="79" xfId="0" applyFont="1" applyFill="1" applyBorder="1" applyAlignment="1">
      <alignment horizontal="left" vertical="center"/>
    </xf>
    <xf numFmtId="0" fontId="58" fillId="24" borderId="79" xfId="0" applyFont="1" applyFill="1" applyBorder="1" applyAlignment="1">
      <alignment horizontal="center" vertical="center" wrapText="1"/>
    </xf>
    <xf numFmtId="0" fontId="52" fillId="24" borderId="79" xfId="0" applyFont="1" applyFill="1" applyBorder="1" applyAlignment="1">
      <alignment horizontal="center" vertical="center"/>
    </xf>
    <xf numFmtId="184" fontId="58" fillId="24" borderId="79" xfId="0" applyNumberFormat="1" applyFont="1" applyFill="1" applyBorder="1" applyAlignment="1">
      <alignment horizontal="center" vertical="center" wrapText="1"/>
    </xf>
    <xf numFmtId="0" fontId="51" fillId="24" borderId="79" xfId="0" applyFont="1" applyFill="1" applyBorder="1" applyAlignment="1">
      <alignment horizontal="center" vertical="center"/>
    </xf>
    <xf numFmtId="0" fontId="51" fillId="24" borderId="80" xfId="0" applyFont="1" applyFill="1" applyBorder="1">
      <alignment vertical="center"/>
    </xf>
    <xf numFmtId="0" fontId="59" fillId="0" borderId="79" xfId="0" applyFont="1" applyBorder="1" applyAlignment="1">
      <alignment horizontal="center" vertical="center"/>
    </xf>
    <xf numFmtId="0" fontId="0" fillId="0" borderId="79" xfId="0" applyBorder="1">
      <alignment vertical="center"/>
    </xf>
    <xf numFmtId="0" fontId="0" fillId="0" borderId="79" xfId="0" applyFont="1" applyBorder="1" applyAlignment="1">
      <alignment horizontal="center" vertical="center"/>
    </xf>
    <xf numFmtId="0" fontId="60" fillId="0" borderId="79" xfId="0" applyFont="1" applyBorder="1" applyAlignment="1">
      <alignment horizontal="center" vertical="center"/>
    </xf>
    <xf numFmtId="0" fontId="60" fillId="0" borderId="79" xfId="0" applyFont="1" applyBorder="1">
      <alignment vertical="center"/>
    </xf>
    <xf numFmtId="0" fontId="0" fillId="0" borderId="79" xfId="0" applyBorder="1" applyAlignment="1">
      <alignment horizontal="center" vertical="center"/>
    </xf>
    <xf numFmtId="0" fontId="0" fillId="0" borderId="79" xfId="0" applyFont="1" applyBorder="1" applyAlignment="1">
      <alignment horizontal="left" vertical="center"/>
    </xf>
    <xf numFmtId="0" fontId="0" fillId="0" borderId="79" xfId="0" applyFont="1" applyBorder="1">
      <alignment vertical="center"/>
    </xf>
    <xf numFmtId="0" fontId="59" fillId="0" borderId="0" xfId="0" applyFont="1" applyBorder="1" applyAlignment="1">
      <alignment horizontal="center" vertical="center"/>
    </xf>
    <xf numFmtId="0" fontId="60" fillId="0" borderId="0" xfId="0" applyFont="1" applyBorder="1">
      <alignment vertical="center"/>
    </xf>
    <xf numFmtId="0" fontId="60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center" vertical="center"/>
    </xf>
    <xf numFmtId="0" fontId="51" fillId="31" borderId="10" xfId="0" applyFont="1" applyFill="1" applyBorder="1" applyAlignment="1">
      <alignment horizontal="center" vertical="center"/>
    </xf>
    <xf numFmtId="0" fontId="55" fillId="32" borderId="73" xfId="0" applyFont="1" applyFill="1" applyBorder="1" applyAlignment="1">
      <alignment horizontal="center" vertical="center"/>
    </xf>
    <xf numFmtId="0" fontId="48" fillId="0" borderId="80" xfId="0" applyFont="1" applyFill="1" applyBorder="1">
      <alignment vertical="center"/>
    </xf>
    <xf numFmtId="0" fontId="26" fillId="0" borderId="74" xfId="0" applyFont="1" applyFill="1" applyBorder="1" applyAlignment="1">
      <alignment horizontal="left" vertical="center"/>
    </xf>
    <xf numFmtId="58" fontId="0" fillId="0" borderId="32" xfId="0" quotePrefix="1" applyNumberFormat="1" applyBorder="1" applyAlignment="1">
      <alignment horizontal="center" vertical="center"/>
    </xf>
    <xf numFmtId="58" fontId="0" fillId="0" borderId="30" xfId="0" quotePrefix="1" applyNumberFormat="1" applyBorder="1" applyAlignment="1">
      <alignment horizontal="center" vertical="center"/>
    </xf>
    <xf numFmtId="0" fontId="20" fillId="0" borderId="65" xfId="0" applyFont="1" applyBorder="1" applyAlignment="1">
      <alignment horizontal="center" vertical="center"/>
    </xf>
    <xf numFmtId="0" fontId="20" fillId="0" borderId="68" xfId="0" applyFont="1" applyBorder="1" applyAlignment="1">
      <alignment horizontal="center" vertical="center"/>
    </xf>
    <xf numFmtId="0" fontId="20" fillId="0" borderId="66" xfId="0" applyFont="1" applyBorder="1" applyAlignment="1">
      <alignment horizontal="center" vertical="center"/>
    </xf>
    <xf numFmtId="0" fontId="0" fillId="0" borderId="64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42" fillId="0" borderId="33" xfId="0" applyFont="1" applyBorder="1" applyAlignment="1">
      <alignment horizontal="center" vertical="center" wrapText="1"/>
    </xf>
    <xf numFmtId="0" fontId="42" fillId="0" borderId="34" xfId="0" applyFont="1" applyBorder="1" applyAlignment="1">
      <alignment horizontal="center" vertical="center" wrapText="1"/>
    </xf>
    <xf numFmtId="0" fontId="42" fillId="0" borderId="15" xfId="0" applyFont="1" applyBorder="1" applyAlignment="1">
      <alignment horizontal="center" vertical="center" wrapText="1"/>
    </xf>
    <xf numFmtId="0" fontId="42" fillId="0" borderId="36" xfId="0" applyFont="1" applyBorder="1" applyAlignment="1">
      <alignment horizontal="center" vertical="center" wrapText="1"/>
    </xf>
    <xf numFmtId="0" fontId="42" fillId="0" borderId="71" xfId="0" applyFont="1" applyBorder="1" applyAlignment="1">
      <alignment horizontal="center" vertical="center" wrapText="1"/>
    </xf>
    <xf numFmtId="0" fontId="42" fillId="0" borderId="16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41" fillId="0" borderId="45" xfId="0" applyFont="1" applyBorder="1" applyAlignment="1">
      <alignment horizontal="center" vertical="center"/>
    </xf>
    <xf numFmtId="0" fontId="41" fillId="0" borderId="46" xfId="0" applyFont="1" applyBorder="1" applyAlignment="1">
      <alignment horizontal="center" vertical="center"/>
    </xf>
    <xf numFmtId="0" fontId="41" fillId="0" borderId="42" xfId="0" applyFont="1" applyBorder="1" applyAlignment="1">
      <alignment horizontal="center" vertical="center"/>
    </xf>
    <xf numFmtId="0" fontId="41" fillId="0" borderId="0" xfId="0" applyFont="1" applyBorder="1" applyAlignment="1">
      <alignment horizontal="center" vertical="center"/>
    </xf>
    <xf numFmtId="0" fontId="41" fillId="0" borderId="56" xfId="0" applyFont="1" applyBorder="1" applyAlignment="1">
      <alignment horizontal="center" vertical="center"/>
    </xf>
    <xf numFmtId="0" fontId="41" fillId="0" borderId="57" xfId="0" applyFont="1" applyBorder="1" applyAlignment="1">
      <alignment horizontal="center" vertical="center"/>
    </xf>
    <xf numFmtId="0" fontId="40" fillId="0" borderId="35" xfId="0" applyFont="1" applyBorder="1" applyAlignment="1">
      <alignment horizontal="left" vertical="center"/>
    </xf>
    <xf numFmtId="0" fontId="20" fillId="0" borderId="32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179" fontId="26" fillId="25" borderId="32" xfId="0" applyNumberFormat="1" applyFont="1" applyFill="1" applyBorder="1" applyAlignment="1">
      <alignment horizontal="center" vertical="center"/>
    </xf>
    <xf numFmtId="179" fontId="26" fillId="25" borderId="37" xfId="0" applyNumberFormat="1" applyFont="1" applyFill="1" applyBorder="1" applyAlignment="1">
      <alignment horizontal="center" vertical="center"/>
    </xf>
    <xf numFmtId="179" fontId="26" fillId="25" borderId="38" xfId="0" applyNumberFormat="1" applyFont="1" applyFill="1" applyBorder="1" applyAlignment="1">
      <alignment horizontal="center" vertical="center"/>
    </xf>
    <xf numFmtId="0" fontId="25" fillId="0" borderId="27" xfId="0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181" fontId="32" fillId="0" borderId="27" xfId="0" applyNumberFormat="1" applyFont="1" applyFill="1" applyBorder="1" applyAlignment="1">
      <alignment horizontal="center" vertical="center" wrapText="1"/>
    </xf>
    <xf numFmtId="181" fontId="32" fillId="0" borderId="10" xfId="0" applyNumberFormat="1" applyFont="1" applyFill="1" applyBorder="1" applyAlignment="1">
      <alignment horizontal="center" vertical="center" wrapText="1"/>
    </xf>
    <xf numFmtId="0" fontId="32" fillId="0" borderId="27" xfId="0" applyFont="1" applyFill="1" applyBorder="1" applyAlignment="1">
      <alignment horizontal="center" vertical="center" wrapText="1"/>
    </xf>
    <xf numFmtId="0" fontId="32" fillId="0" borderId="10" xfId="0" applyFont="1" applyFill="1" applyBorder="1" applyAlignment="1">
      <alignment horizontal="center" vertical="center" wrapText="1"/>
    </xf>
    <xf numFmtId="0" fontId="23" fillId="0" borderId="36" xfId="0" applyFont="1" applyFill="1" applyBorder="1" applyAlignment="1">
      <alignment horizontal="center" vertical="center"/>
    </xf>
    <xf numFmtId="0" fontId="23" fillId="0" borderId="16" xfId="0" applyFont="1" applyFill="1" applyBorder="1" applyAlignment="1">
      <alignment horizontal="center" vertical="center"/>
    </xf>
    <xf numFmtId="176" fontId="25" fillId="0" borderId="27" xfId="0" applyNumberFormat="1" applyFont="1" applyFill="1" applyBorder="1" applyAlignment="1">
      <alignment horizontal="center" vertical="center" wrapText="1"/>
    </xf>
    <xf numFmtId="176" fontId="25" fillId="0" borderId="10" xfId="0" applyNumberFormat="1" applyFont="1" applyFill="1" applyBorder="1" applyAlignment="1">
      <alignment horizontal="center" vertical="center" wrapText="1"/>
    </xf>
    <xf numFmtId="0" fontId="25" fillId="0" borderId="27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180" fontId="29" fillId="0" borderId="35" xfId="0" applyNumberFormat="1" applyFont="1" applyFill="1" applyBorder="1" applyAlignment="1">
      <alignment horizontal="center" vertical="center"/>
    </xf>
    <xf numFmtId="180" fontId="30" fillId="0" borderId="35" xfId="0" applyNumberFormat="1" applyFont="1" applyFill="1" applyBorder="1" applyAlignment="1">
      <alignment horizontal="center" vertical="center"/>
    </xf>
    <xf numFmtId="0" fontId="31" fillId="0" borderId="26" xfId="0" applyFont="1" applyFill="1" applyBorder="1" applyAlignment="1">
      <alignment horizontal="center" vertical="center"/>
    </xf>
    <xf numFmtId="0" fontId="31" fillId="0" borderId="27" xfId="0" applyFont="1" applyFill="1" applyBorder="1" applyAlignment="1">
      <alignment horizontal="center" vertical="center"/>
    </xf>
    <xf numFmtId="0" fontId="31" fillId="0" borderId="17" xfId="0" applyFont="1" applyFill="1" applyBorder="1" applyAlignment="1">
      <alignment horizontal="center" vertical="center"/>
    </xf>
    <xf numFmtId="0" fontId="31" fillId="0" borderId="18" xfId="0" applyFont="1" applyFill="1" applyBorder="1" applyAlignment="1">
      <alignment horizontal="center" vertical="center"/>
    </xf>
    <xf numFmtId="0" fontId="20" fillId="0" borderId="28" xfId="0" applyFont="1" applyFill="1" applyBorder="1" applyAlignment="1">
      <alignment horizontal="center" vertical="center" wrapText="1"/>
    </xf>
    <xf numFmtId="0" fontId="20" fillId="0" borderId="19" xfId="0" applyFont="1" applyFill="1" applyBorder="1" applyAlignment="1">
      <alignment horizontal="center" vertical="center"/>
    </xf>
    <xf numFmtId="179" fontId="35" fillId="27" borderId="22" xfId="0" applyNumberFormat="1" applyFont="1" applyFill="1" applyBorder="1" applyAlignment="1">
      <alignment horizontal="left" vertical="center" wrapText="1"/>
    </xf>
    <xf numFmtId="179" fontId="35" fillId="27" borderId="10" xfId="0" applyNumberFormat="1" applyFont="1" applyFill="1" applyBorder="1" applyAlignment="1">
      <alignment horizontal="left" vertical="center"/>
    </xf>
    <xf numFmtId="179" fontId="33" fillId="0" borderId="10" xfId="0" applyNumberFormat="1" applyFont="1" applyFill="1" applyBorder="1" applyAlignment="1">
      <alignment horizontal="center" vertical="center" wrapText="1"/>
    </xf>
    <xf numFmtId="179" fontId="26" fillId="0" borderId="10" xfId="0" applyNumberFormat="1" applyFont="1" applyFill="1" applyBorder="1" applyAlignment="1">
      <alignment horizontal="center" vertical="center"/>
    </xf>
    <xf numFmtId="179" fontId="26" fillId="0" borderId="23" xfId="0" applyNumberFormat="1" applyFont="1" applyFill="1" applyBorder="1" applyAlignment="1">
      <alignment horizontal="center" vertical="center"/>
    </xf>
    <xf numFmtId="0" fontId="25" fillId="0" borderId="18" xfId="0" applyFont="1" applyFill="1" applyBorder="1" applyAlignment="1">
      <alignment horizontal="center" vertical="center" wrapText="1"/>
    </xf>
    <xf numFmtId="181" fontId="25" fillId="0" borderId="27" xfId="0" applyNumberFormat="1" applyFont="1" applyFill="1" applyBorder="1" applyAlignment="1">
      <alignment horizontal="center" vertical="center" wrapText="1"/>
    </xf>
    <xf numFmtId="181" fontId="25" fillId="0" borderId="18" xfId="0" applyNumberFormat="1" applyFont="1" applyFill="1" applyBorder="1" applyAlignment="1">
      <alignment horizontal="center" vertical="center" wrapText="1"/>
    </xf>
    <xf numFmtId="0" fontId="28" fillId="0" borderId="26" xfId="0" applyFont="1" applyFill="1" applyBorder="1" applyAlignment="1">
      <alignment horizontal="left" vertical="center"/>
    </xf>
    <xf numFmtId="0" fontId="28" fillId="0" borderId="27" xfId="0" applyFont="1" applyFill="1" applyBorder="1" applyAlignment="1">
      <alignment horizontal="left" vertical="center"/>
    </xf>
    <xf numFmtId="0" fontId="28" fillId="0" borderId="22" xfId="0" applyFont="1" applyFill="1" applyBorder="1" applyAlignment="1">
      <alignment horizontal="left" vertical="center"/>
    </xf>
    <xf numFmtId="0" fontId="28" fillId="0" borderId="10" xfId="0" applyFont="1" applyFill="1" applyBorder="1" applyAlignment="1">
      <alignment horizontal="left" vertical="center"/>
    </xf>
    <xf numFmtId="179" fontId="28" fillId="22" borderId="22" xfId="0" applyNumberFormat="1" applyFont="1" applyFill="1" applyBorder="1" applyAlignment="1">
      <alignment horizontal="center" vertical="center"/>
    </xf>
    <xf numFmtId="179" fontId="28" fillId="22" borderId="10" xfId="0" applyNumberFormat="1" applyFont="1" applyFill="1" applyBorder="1" applyAlignment="1">
      <alignment horizontal="center" vertical="center"/>
    </xf>
    <xf numFmtId="179" fontId="28" fillId="25" borderId="22" xfId="0" applyNumberFormat="1" applyFont="1" applyFill="1" applyBorder="1" applyAlignment="1">
      <alignment horizontal="left" vertical="center"/>
    </xf>
    <xf numFmtId="179" fontId="28" fillId="25" borderId="10" xfId="0" applyNumberFormat="1" applyFont="1" applyFill="1" applyBorder="1" applyAlignment="1">
      <alignment horizontal="left" vertical="center"/>
    </xf>
    <xf numFmtId="179" fontId="33" fillId="0" borderId="32" xfId="0" applyNumberFormat="1" applyFont="1" applyFill="1" applyBorder="1" applyAlignment="1">
      <alignment horizontal="center" vertical="center" wrapText="1"/>
    </xf>
    <xf numFmtId="179" fontId="33" fillId="0" borderId="37" xfId="0" applyNumberFormat="1" applyFont="1" applyFill="1" applyBorder="1" applyAlignment="1">
      <alignment horizontal="center" vertical="center" wrapText="1"/>
    </xf>
    <xf numFmtId="179" fontId="33" fillId="0" borderId="38" xfId="0" applyNumberFormat="1" applyFont="1" applyFill="1" applyBorder="1" applyAlignment="1">
      <alignment horizontal="center" vertical="center" wrapText="1"/>
    </xf>
    <xf numFmtId="179" fontId="28" fillId="0" borderId="22" xfId="0" applyNumberFormat="1" applyFont="1" applyFill="1" applyBorder="1" applyAlignment="1">
      <alignment horizontal="left" vertical="center"/>
    </xf>
    <xf numFmtId="179" fontId="28" fillId="0" borderId="10" xfId="0" applyNumberFormat="1" applyFont="1" applyFill="1" applyBorder="1" applyAlignment="1">
      <alignment horizontal="left" vertical="center"/>
    </xf>
    <xf numFmtId="179" fontId="28" fillId="0" borderId="22" xfId="0" applyNumberFormat="1" applyFont="1" applyFill="1" applyBorder="1" applyAlignment="1">
      <alignment vertical="center"/>
    </xf>
    <xf numFmtId="179" fontId="28" fillId="0" borderId="10" xfId="0" applyNumberFormat="1" applyFont="1" applyFill="1" applyBorder="1" applyAlignment="1">
      <alignment vertical="center"/>
    </xf>
    <xf numFmtId="179" fontId="33" fillId="0" borderId="39" xfId="0" applyNumberFormat="1" applyFont="1" applyFill="1" applyBorder="1" applyAlignment="1">
      <alignment horizontal="center" vertical="center" wrapText="1"/>
    </xf>
    <xf numFmtId="179" fontId="33" fillId="0" borderId="40" xfId="0" applyNumberFormat="1" applyFont="1" applyFill="1" applyBorder="1" applyAlignment="1">
      <alignment horizontal="center" vertical="center" wrapText="1"/>
    </xf>
    <xf numFmtId="179" fontId="33" fillId="0" borderId="41" xfId="0" applyNumberFormat="1" applyFont="1" applyFill="1" applyBorder="1" applyAlignment="1">
      <alignment horizontal="center" vertical="center" wrapText="1"/>
    </xf>
    <xf numFmtId="179" fontId="33" fillId="0" borderId="42" xfId="0" applyNumberFormat="1" applyFont="1" applyFill="1" applyBorder="1" applyAlignment="1">
      <alignment horizontal="center" vertical="center" wrapText="1"/>
    </xf>
    <xf numFmtId="179" fontId="33" fillId="0" borderId="0" xfId="0" applyNumberFormat="1" applyFont="1" applyFill="1" applyBorder="1" applyAlignment="1">
      <alignment horizontal="center" vertical="center" wrapText="1"/>
    </xf>
    <xf numFmtId="179" fontId="33" fillId="0" borderId="21" xfId="0" applyNumberFormat="1" applyFont="1" applyFill="1" applyBorder="1" applyAlignment="1">
      <alignment horizontal="center" vertical="center" wrapText="1"/>
    </xf>
    <xf numFmtId="179" fontId="28" fillId="0" borderId="43" xfId="0" applyNumberFormat="1" applyFont="1" applyFill="1" applyBorder="1" applyAlignment="1">
      <alignment horizontal="left" vertical="center"/>
    </xf>
    <xf numFmtId="179" fontId="35" fillId="0" borderId="44" xfId="0" applyNumberFormat="1" applyFont="1" applyFill="1" applyBorder="1" applyAlignment="1">
      <alignment horizontal="left" vertical="center"/>
    </xf>
    <xf numFmtId="179" fontId="28" fillId="27" borderId="22" xfId="0" applyNumberFormat="1" applyFont="1" applyFill="1" applyBorder="1" applyAlignment="1">
      <alignment vertical="center"/>
    </xf>
    <xf numFmtId="179" fontId="28" fillId="27" borderId="10" xfId="0" applyNumberFormat="1" applyFont="1" applyFill="1" applyBorder="1" applyAlignment="1">
      <alignment vertical="center"/>
    </xf>
    <xf numFmtId="179" fontId="27" fillId="0" borderId="10" xfId="0" applyNumberFormat="1" applyFont="1" applyFill="1" applyBorder="1" applyAlignment="1">
      <alignment horizontal="center"/>
    </xf>
    <xf numFmtId="179" fontId="27" fillId="0" borderId="23" xfId="0" applyNumberFormat="1" applyFont="1" applyFill="1" applyBorder="1" applyAlignment="1">
      <alignment horizontal="center"/>
    </xf>
    <xf numFmtId="181" fontId="37" fillId="0" borderId="10" xfId="0" applyNumberFormat="1" applyFont="1" applyFill="1" applyBorder="1" applyAlignment="1">
      <alignment horizontal="center" vertical="center"/>
    </xf>
    <xf numFmtId="181" fontId="37" fillId="0" borderId="18" xfId="0" applyNumberFormat="1" applyFont="1" applyFill="1" applyBorder="1" applyAlignment="1">
      <alignment horizontal="center" vertical="center"/>
    </xf>
    <xf numFmtId="179" fontId="28" fillId="22" borderId="22" xfId="0" applyNumberFormat="1" applyFont="1" applyFill="1" applyBorder="1" applyAlignment="1">
      <alignment horizontal="left" vertical="center"/>
    </xf>
    <xf numFmtId="179" fontId="35" fillId="22" borderId="10" xfId="0" applyNumberFormat="1" applyFont="1" applyFill="1" applyBorder="1" applyAlignment="1">
      <alignment horizontal="left" vertical="center"/>
    </xf>
    <xf numFmtId="179" fontId="47" fillId="0" borderId="10" xfId="0" applyNumberFormat="1" applyFont="1" applyFill="1" applyBorder="1" applyAlignment="1">
      <alignment horizontal="center" vertical="center"/>
    </xf>
    <xf numFmtId="179" fontId="47" fillId="0" borderId="18" xfId="0" applyNumberFormat="1" applyFont="1" applyFill="1" applyBorder="1" applyAlignment="1">
      <alignment horizontal="center" vertical="center"/>
    </xf>
    <xf numFmtId="179" fontId="37" fillId="0" borderId="10" xfId="0" applyNumberFormat="1" applyFont="1" applyFill="1" applyBorder="1" applyAlignment="1">
      <alignment horizontal="center" vertical="center"/>
    </xf>
    <xf numFmtId="179" fontId="37" fillId="0" borderId="18" xfId="0" applyNumberFormat="1" applyFont="1" applyFill="1" applyBorder="1" applyAlignment="1">
      <alignment horizontal="center" vertical="center"/>
    </xf>
    <xf numFmtId="179" fontId="36" fillId="0" borderId="22" xfId="0" applyNumberFormat="1" applyFont="1" applyFill="1" applyBorder="1" applyAlignment="1">
      <alignment horizontal="center" vertical="center"/>
    </xf>
    <xf numFmtId="179" fontId="36" fillId="0" borderId="10" xfId="0" applyNumberFormat="1" applyFont="1" applyFill="1" applyBorder="1" applyAlignment="1">
      <alignment horizontal="center" vertical="center"/>
    </xf>
    <xf numFmtId="179" fontId="36" fillId="0" borderId="17" xfId="0" applyNumberFormat="1" applyFont="1" applyFill="1" applyBorder="1" applyAlignment="1">
      <alignment horizontal="center" vertical="center"/>
    </xf>
    <xf numFmtId="179" fontId="36" fillId="0" borderId="18" xfId="0" applyNumberFormat="1" applyFont="1" applyFill="1" applyBorder="1" applyAlignment="1">
      <alignment horizontal="center" vertical="center"/>
    </xf>
    <xf numFmtId="179" fontId="23" fillId="0" borderId="23" xfId="0" applyNumberFormat="1" applyFont="1" applyFill="1" applyBorder="1" applyAlignment="1">
      <alignment horizontal="center" vertical="center"/>
    </xf>
    <xf numFmtId="179" fontId="23" fillId="0" borderId="19" xfId="0" applyNumberFormat="1" applyFont="1" applyFill="1" applyBorder="1" applyAlignment="1">
      <alignment horizontal="center" vertical="center"/>
    </xf>
    <xf numFmtId="0" fontId="25" fillId="24" borderId="26" xfId="0" applyFont="1" applyFill="1" applyBorder="1" applyAlignment="1">
      <alignment horizontal="center" vertical="center"/>
    </xf>
    <xf numFmtId="0" fontId="25" fillId="24" borderId="27" xfId="0" applyFont="1" applyFill="1" applyBorder="1" applyAlignment="1">
      <alignment horizontal="center" vertical="center"/>
    </xf>
    <xf numFmtId="0" fontId="25" fillId="24" borderId="17" xfId="0" applyFont="1" applyFill="1" applyBorder="1" applyAlignment="1">
      <alignment horizontal="center" vertical="center"/>
    </xf>
    <xf numFmtId="0" fontId="25" fillId="24" borderId="18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left" vertical="center"/>
    </xf>
    <xf numFmtId="0" fontId="25" fillId="24" borderId="0" xfId="0" applyFont="1" applyFill="1" applyBorder="1" applyAlignment="1">
      <alignment horizontal="left" vertical="center"/>
    </xf>
    <xf numFmtId="0" fontId="25" fillId="24" borderId="35" xfId="0" applyFont="1" applyFill="1" applyBorder="1" applyAlignment="1">
      <alignment horizontal="left" vertical="center"/>
    </xf>
    <xf numFmtId="0" fontId="25" fillId="24" borderId="48" xfId="0" applyFont="1" applyFill="1" applyBorder="1" applyAlignment="1">
      <alignment horizontal="center" vertical="center"/>
    </xf>
    <xf numFmtId="0" fontId="25" fillId="24" borderId="49" xfId="0" applyFont="1" applyFill="1" applyBorder="1" applyAlignment="1">
      <alignment horizontal="center" vertical="center"/>
    </xf>
    <xf numFmtId="0" fontId="25" fillId="24" borderId="33" xfId="0" applyFont="1" applyFill="1" applyBorder="1" applyAlignment="1">
      <alignment horizontal="center" vertical="center"/>
    </xf>
    <xf numFmtId="0" fontId="25" fillId="24" borderId="36" xfId="0" applyFont="1" applyFill="1" applyBorder="1" applyAlignment="1">
      <alignment horizontal="center" vertical="center"/>
    </xf>
    <xf numFmtId="0" fontId="26" fillId="24" borderId="67" xfId="0" applyFont="1" applyFill="1" applyBorder="1" applyAlignment="1">
      <alignment horizontal="left" vertical="center" wrapText="1"/>
    </xf>
    <xf numFmtId="0" fontId="25" fillId="24" borderId="68" xfId="0" applyFont="1" applyFill="1" applyBorder="1" applyAlignment="1">
      <alignment horizontal="left" vertical="center" wrapText="1"/>
    </xf>
    <xf numFmtId="0" fontId="25" fillId="24" borderId="69" xfId="0" applyFont="1" applyFill="1" applyBorder="1" applyAlignment="1">
      <alignment horizontal="left" vertical="center" wrapText="1"/>
    </xf>
    <xf numFmtId="0" fontId="25" fillId="24" borderId="21" xfId="0" applyFont="1" applyFill="1" applyBorder="1" applyAlignment="1">
      <alignment horizontal="left" vertical="center"/>
    </xf>
    <xf numFmtId="0" fontId="25" fillId="24" borderId="31" xfId="0" applyFont="1" applyFill="1" applyBorder="1" applyAlignment="1">
      <alignment horizontal="center" vertical="center"/>
    </xf>
    <xf numFmtId="0" fontId="25" fillId="24" borderId="62" xfId="0" applyFont="1" applyFill="1" applyBorder="1" applyAlignment="1">
      <alignment horizontal="center" vertical="center"/>
    </xf>
    <xf numFmtId="0" fontId="25" fillId="24" borderId="63" xfId="0" applyFont="1" applyFill="1" applyBorder="1" applyAlignment="1">
      <alignment horizontal="center" vertical="center"/>
    </xf>
    <xf numFmtId="0" fontId="18" fillId="24" borderId="39" xfId="0" applyFont="1" applyFill="1" applyBorder="1" applyAlignment="1">
      <alignment horizontal="left" vertical="center" wrapText="1"/>
    </xf>
    <xf numFmtId="0" fontId="0" fillId="0" borderId="40" xfId="0" applyFont="1" applyBorder="1" applyAlignment="1">
      <alignment horizontal="left" vertical="center" wrapText="1"/>
    </xf>
    <xf numFmtId="0" fontId="0" fillId="0" borderId="41" xfId="0" applyFont="1" applyBorder="1" applyAlignment="1">
      <alignment horizontal="left" vertical="center" wrapText="1"/>
    </xf>
    <xf numFmtId="0" fontId="0" fillId="0" borderId="56" xfId="0" applyFont="1" applyBorder="1" applyAlignment="1">
      <alignment vertical="center" wrapText="1"/>
    </xf>
    <xf numFmtId="0" fontId="0" fillId="0" borderId="57" xfId="0" applyFont="1" applyBorder="1" applyAlignment="1">
      <alignment vertical="center" wrapText="1"/>
    </xf>
    <xf numFmtId="0" fontId="0" fillId="0" borderId="58" xfId="0" applyFont="1" applyBorder="1" applyAlignment="1">
      <alignment vertical="center" wrapText="1"/>
    </xf>
    <xf numFmtId="0" fontId="25" fillId="24" borderId="52" xfId="0" applyFont="1" applyFill="1" applyBorder="1" applyAlignment="1">
      <alignment horizontal="center" vertical="center"/>
    </xf>
    <xf numFmtId="0" fontId="25" fillId="24" borderId="53" xfId="0" applyFont="1" applyFill="1" applyBorder="1" applyAlignment="1">
      <alignment horizontal="center" vertical="center"/>
    </xf>
    <xf numFmtId="0" fontId="25" fillId="24" borderId="59" xfId="0" applyFont="1" applyFill="1" applyBorder="1" applyAlignment="1">
      <alignment horizontal="center" vertical="center"/>
    </xf>
    <xf numFmtId="0" fontId="25" fillId="24" borderId="60" xfId="0" applyFont="1" applyFill="1" applyBorder="1" applyAlignment="1">
      <alignment horizontal="center" vertical="center"/>
    </xf>
    <xf numFmtId="0" fontId="25" fillId="24" borderId="39" xfId="0" applyFont="1" applyFill="1" applyBorder="1" applyAlignment="1">
      <alignment horizontal="center" vertical="center"/>
    </xf>
    <xf numFmtId="0" fontId="25" fillId="24" borderId="56" xfId="0" applyFont="1" applyFill="1" applyBorder="1" applyAlignment="1">
      <alignment horizontal="center" vertical="center"/>
    </xf>
    <xf numFmtId="0" fontId="25" fillId="24" borderId="61" xfId="0" applyFont="1" applyFill="1" applyBorder="1" applyAlignment="1">
      <alignment horizontal="center" vertical="center"/>
    </xf>
    <xf numFmtId="0" fontId="25" fillId="24" borderId="29" xfId="0" applyFont="1" applyFill="1" applyBorder="1" applyAlignment="1">
      <alignment horizontal="center" vertical="center"/>
    </xf>
    <xf numFmtId="0" fontId="25" fillId="24" borderId="65" xfId="0" applyFont="1" applyFill="1" applyBorder="1" applyAlignment="1">
      <alignment horizontal="center" vertical="center"/>
    </xf>
    <xf numFmtId="0" fontId="25" fillId="24" borderId="66" xfId="0" applyFont="1" applyFill="1" applyBorder="1" applyAlignment="1">
      <alignment horizontal="center" vertical="center"/>
    </xf>
    <xf numFmtId="0" fontId="25" fillId="24" borderId="67" xfId="0" applyFont="1" applyFill="1" applyBorder="1" applyAlignment="1">
      <alignment horizontal="center" vertical="center"/>
    </xf>
    <xf numFmtId="0" fontId="25" fillId="24" borderId="64" xfId="0" applyFont="1" applyFill="1" applyBorder="1" applyAlignment="1">
      <alignment horizontal="center" vertical="center"/>
    </xf>
    <xf numFmtId="0" fontId="18" fillId="24" borderId="45" xfId="0" applyFont="1" applyFill="1" applyBorder="1" applyAlignment="1">
      <alignment horizontal="left" vertical="center" wrapText="1"/>
    </xf>
    <xf numFmtId="0" fontId="18" fillId="24" borderId="46" xfId="0" applyFont="1" applyFill="1" applyBorder="1" applyAlignment="1">
      <alignment horizontal="left" vertical="center" wrapText="1"/>
    </xf>
    <xf numFmtId="0" fontId="18" fillId="24" borderId="47" xfId="0" applyFont="1" applyFill="1" applyBorder="1" applyAlignment="1">
      <alignment horizontal="left" vertical="center" wrapText="1"/>
    </xf>
    <xf numFmtId="0" fontId="18" fillId="24" borderId="51" xfId="0" applyFont="1" applyFill="1" applyBorder="1" applyAlignment="1">
      <alignment horizontal="left" vertical="center" wrapText="1"/>
    </xf>
    <xf numFmtId="0" fontId="18" fillId="24" borderId="35" xfId="0" applyFont="1" applyFill="1" applyBorder="1" applyAlignment="1">
      <alignment horizontal="left" vertical="center" wrapText="1"/>
    </xf>
    <xf numFmtId="0" fontId="18" fillId="24" borderId="24" xfId="0" applyFont="1" applyFill="1" applyBorder="1" applyAlignment="1">
      <alignment horizontal="left" vertical="center" wrapText="1"/>
    </xf>
    <xf numFmtId="0" fontId="0" fillId="0" borderId="46" xfId="0" applyFont="1" applyBorder="1" applyAlignment="1">
      <alignment vertical="center" wrapText="1"/>
    </xf>
    <xf numFmtId="0" fontId="0" fillId="0" borderId="47" xfId="0" applyFont="1" applyBorder="1" applyAlignment="1">
      <alignment vertical="center" wrapText="1"/>
    </xf>
    <xf numFmtId="0" fontId="0" fillId="0" borderId="42" xfId="0" applyFont="1" applyBorder="1" applyAlignment="1">
      <alignment vertical="center" wrapText="1"/>
    </xf>
    <xf numFmtId="0" fontId="0" fillId="0" borderId="0" xfId="0" applyFont="1" applyBorder="1" applyAlignment="1">
      <alignment vertical="center" wrapText="1"/>
    </xf>
    <xf numFmtId="0" fontId="0" fillId="0" borderId="21" xfId="0" applyFont="1" applyBorder="1" applyAlignment="1">
      <alignment vertical="center" wrapText="1"/>
    </xf>
    <xf numFmtId="0" fontId="23" fillId="0" borderId="45" xfId="0" applyFont="1" applyFill="1" applyBorder="1" applyAlignment="1">
      <alignment horizontal="center" vertical="center"/>
    </xf>
    <xf numFmtId="0" fontId="23" fillId="0" borderId="49" xfId="0" applyFont="1" applyFill="1" applyBorder="1" applyAlignment="1">
      <alignment horizontal="center" vertical="center"/>
    </xf>
    <xf numFmtId="0" fontId="26" fillId="24" borderId="45" xfId="0" applyFont="1" applyFill="1" applyBorder="1" applyAlignment="1">
      <alignment horizontal="left" vertical="center" wrapText="1"/>
    </xf>
    <xf numFmtId="0" fontId="25" fillId="24" borderId="46" xfId="0" applyFont="1" applyFill="1" applyBorder="1" applyAlignment="1">
      <alignment horizontal="left" vertical="center" wrapText="1"/>
    </xf>
    <xf numFmtId="0" fontId="25" fillId="24" borderId="47" xfId="0" applyFont="1" applyFill="1" applyBorder="1" applyAlignment="1">
      <alignment horizontal="left" vertical="center" wrapText="1"/>
    </xf>
    <xf numFmtId="0" fontId="25" fillId="24" borderId="20" xfId="0" applyFont="1" applyFill="1" applyBorder="1" applyAlignment="1">
      <alignment horizontal="center" vertical="center"/>
    </xf>
    <xf numFmtId="0" fontId="25" fillId="24" borderId="50" xfId="0" applyFont="1" applyFill="1" applyBorder="1" applyAlignment="1">
      <alignment horizontal="center" vertical="center"/>
    </xf>
    <xf numFmtId="0" fontId="25" fillId="24" borderId="45" xfId="0" applyFont="1" applyFill="1" applyBorder="1" applyAlignment="1">
      <alignment horizontal="center" vertical="center"/>
    </xf>
    <xf numFmtId="0" fontId="0" fillId="0" borderId="49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50" xfId="0" applyFont="1" applyBorder="1" applyAlignment="1">
      <alignment horizontal="center" vertical="center"/>
    </xf>
    <xf numFmtId="0" fontId="0" fillId="0" borderId="40" xfId="0" applyFont="1" applyBorder="1" applyAlignment="1">
      <alignment vertical="center" wrapText="1"/>
    </xf>
    <xf numFmtId="0" fontId="0" fillId="0" borderId="41" xfId="0" applyFont="1" applyBorder="1" applyAlignment="1">
      <alignment vertical="center" wrapText="1"/>
    </xf>
    <xf numFmtId="0" fontId="0" fillId="0" borderId="51" xfId="0" applyFont="1" applyBorder="1" applyAlignment="1">
      <alignment vertical="center" wrapText="1"/>
    </xf>
    <xf numFmtId="0" fontId="0" fillId="0" borderId="35" xfId="0" applyFont="1" applyBorder="1" applyAlignment="1">
      <alignment vertical="center" wrapText="1"/>
    </xf>
    <xf numFmtId="0" fontId="0" fillId="0" borderId="24" xfId="0" applyFont="1" applyBorder="1" applyAlignment="1">
      <alignment vertical="center" wrapText="1"/>
    </xf>
    <xf numFmtId="0" fontId="25" fillId="24" borderId="45" xfId="0" applyFont="1" applyFill="1" applyBorder="1" applyAlignment="1">
      <alignment vertical="center"/>
    </xf>
    <xf numFmtId="0" fontId="25" fillId="24" borderId="46" xfId="0" applyFont="1" applyFill="1" applyBorder="1" applyAlignment="1">
      <alignment vertical="center"/>
    </xf>
    <xf numFmtId="0" fontId="25" fillId="24" borderId="47" xfId="0" applyFont="1" applyFill="1" applyBorder="1" applyAlignment="1">
      <alignment vertical="center"/>
    </xf>
    <xf numFmtId="0" fontId="25" fillId="24" borderId="54" xfId="0" applyFont="1" applyFill="1" applyBorder="1" applyAlignment="1">
      <alignment horizontal="center" vertical="center"/>
    </xf>
    <xf numFmtId="0" fontId="25" fillId="24" borderId="55" xfId="0" applyFont="1" applyFill="1" applyBorder="1" applyAlignment="1">
      <alignment horizontal="center" vertical="center"/>
    </xf>
    <xf numFmtId="0" fontId="25" fillId="24" borderId="42" xfId="0" applyFont="1" applyFill="1" applyBorder="1" applyAlignment="1">
      <alignment horizontal="center" vertical="center"/>
    </xf>
    <xf numFmtId="0" fontId="25" fillId="24" borderId="51" xfId="0" applyFont="1" applyFill="1" applyBorder="1" applyAlignment="1">
      <alignment horizontal="center" vertical="center"/>
    </xf>
    <xf numFmtId="0" fontId="21" fillId="0" borderId="48" xfId="0" applyFont="1" applyBorder="1" applyAlignment="1">
      <alignment horizontal="left" vertical="top" wrapText="1"/>
    </xf>
    <xf numFmtId="0" fontId="20" fillId="0" borderId="46" xfId="0" applyFont="1" applyBorder="1" applyAlignment="1">
      <alignment horizontal="left" vertical="top" wrapText="1"/>
    </xf>
    <xf numFmtId="0" fontId="20" fillId="0" borderId="47" xfId="0" applyFont="1" applyBorder="1" applyAlignment="1">
      <alignment horizontal="left" vertical="top" wrapText="1"/>
    </xf>
    <xf numFmtId="0" fontId="20" fillId="0" borderId="20" xfId="0" applyFont="1" applyBorder="1" applyAlignment="1">
      <alignment horizontal="left" vertical="top" wrapText="1"/>
    </xf>
    <xf numFmtId="0" fontId="20" fillId="0" borderId="0" xfId="0" applyFont="1" applyBorder="1" applyAlignment="1">
      <alignment horizontal="left" vertical="top" wrapText="1"/>
    </xf>
    <xf numFmtId="0" fontId="20" fillId="0" borderId="21" xfId="0" applyFont="1" applyBorder="1" applyAlignment="1">
      <alignment horizontal="left" vertical="top" wrapText="1"/>
    </xf>
    <xf numFmtId="0" fontId="20" fillId="0" borderId="54" xfId="0" applyFont="1" applyBorder="1" applyAlignment="1">
      <alignment horizontal="left" vertical="top" wrapText="1"/>
    </xf>
    <xf numFmtId="0" fontId="20" fillId="0" borderId="35" xfId="0" applyFont="1" applyBorder="1" applyAlignment="1">
      <alignment horizontal="left" vertical="top" wrapText="1"/>
    </xf>
    <xf numFmtId="0" fontId="20" fillId="0" borderId="24" xfId="0" applyFont="1" applyBorder="1" applyAlignment="1">
      <alignment horizontal="left" vertical="top" wrapText="1"/>
    </xf>
    <xf numFmtId="0" fontId="25" fillId="31" borderId="18" xfId="0" applyFont="1" applyFill="1" applyBorder="1" applyAlignment="1">
      <alignment horizontal="center" vertical="center"/>
    </xf>
    <xf numFmtId="0" fontId="25" fillId="31" borderId="27" xfId="0" applyFont="1" applyFill="1" applyBorder="1" applyAlignment="1">
      <alignment horizontal="center" vertical="center"/>
    </xf>
    <xf numFmtId="0" fontId="25" fillId="31" borderId="10" xfId="0" applyFont="1" applyFill="1" applyBorder="1" applyAlignment="1">
      <alignment horizontal="center" vertical="center"/>
    </xf>
    <xf numFmtId="179" fontId="26" fillId="31" borderId="10" xfId="0" applyNumberFormat="1" applyFont="1" applyFill="1" applyBorder="1" applyAlignment="1">
      <alignment horizontal="center" vertical="center"/>
    </xf>
    <xf numFmtId="179" fontId="28" fillId="31" borderId="10" xfId="0" applyNumberFormat="1" applyFont="1" applyFill="1" applyBorder="1" applyAlignment="1">
      <alignment horizontal="center" vertical="center"/>
    </xf>
    <xf numFmtId="179" fontId="26" fillId="31" borderId="10" xfId="0" applyNumberFormat="1" applyFont="1" applyFill="1" applyBorder="1" applyAlignment="1">
      <alignment horizontal="left" vertical="center"/>
    </xf>
    <xf numFmtId="0" fontId="52" fillId="31" borderId="27" xfId="0" applyFont="1" applyFill="1" applyBorder="1" applyAlignment="1">
      <alignment horizontal="center" vertical="center"/>
    </xf>
    <xf numFmtId="0" fontId="52" fillId="31" borderId="10" xfId="0" applyFont="1" applyFill="1" applyBorder="1" applyAlignment="1">
      <alignment horizontal="center" vertical="center"/>
    </xf>
    <xf numFmtId="0" fontId="55" fillId="31" borderId="73" xfId="0" applyFont="1" applyFill="1" applyBorder="1" applyAlignment="1">
      <alignment horizontal="center" vertical="center"/>
    </xf>
    <xf numFmtId="0" fontId="51" fillId="31" borderId="74" xfId="0" applyFont="1" applyFill="1" applyBorder="1" applyAlignment="1">
      <alignment horizontal="center" vertical="center"/>
    </xf>
    <xf numFmtId="0" fontId="52" fillId="31" borderId="79" xfId="0" applyFont="1" applyFill="1" applyBorder="1" applyAlignment="1">
      <alignment horizontal="center" vertical="center"/>
    </xf>
    <xf numFmtId="0" fontId="51" fillId="31" borderId="79" xfId="0" applyFont="1" applyFill="1" applyBorder="1" applyAlignment="1">
      <alignment horizontal="center" vertical="center"/>
    </xf>
    <xf numFmtId="0" fontId="55" fillId="32" borderId="78" xfId="0" applyFont="1" applyFill="1" applyBorder="1" applyAlignment="1">
      <alignment horizontal="center" vertical="center"/>
    </xf>
    <xf numFmtId="0" fontId="55" fillId="31" borderId="78" xfId="0" applyFont="1" applyFill="1" applyBorder="1" applyAlignment="1">
      <alignment horizontal="center" vertical="center"/>
    </xf>
    <xf numFmtId="179" fontId="22" fillId="31" borderId="10" xfId="0" applyNumberFormat="1" applyFont="1" applyFill="1" applyBorder="1" applyAlignment="1">
      <alignment horizontal="center" vertical="center"/>
    </xf>
    <xf numFmtId="0" fontId="58" fillId="31" borderId="79" xfId="0" applyFont="1" applyFill="1" applyBorder="1" applyAlignment="1">
      <alignment horizontal="center" vertical="center" wrapText="1"/>
    </xf>
    <xf numFmtId="179" fontId="32" fillId="31" borderId="10" xfId="0" applyNumberFormat="1" applyFont="1" applyFill="1" applyBorder="1" applyAlignment="1">
      <alignment horizontal="center" vertical="center" wrapText="1"/>
    </xf>
    <xf numFmtId="179" fontId="47" fillId="31" borderId="10" xfId="0" applyNumberFormat="1" applyFont="1" applyFill="1" applyBorder="1" applyAlignment="1">
      <alignment horizontal="center" vertical="center"/>
    </xf>
    <xf numFmtId="179" fontId="47" fillId="31" borderId="18" xfId="0" applyNumberFormat="1" applyFont="1" applyFill="1" applyBorder="1" applyAlignment="1">
      <alignment horizontal="center" vertical="center"/>
    </xf>
    <xf numFmtId="0" fontId="38" fillId="31" borderId="0" xfId="0" applyFont="1" applyFill="1" applyBorder="1" applyAlignment="1">
      <alignment horizontal="center" vertical="center"/>
    </xf>
    <xf numFmtId="179" fontId="23" fillId="31" borderId="0" xfId="0" applyNumberFormat="1" applyFont="1" applyFill="1">
      <alignment vertical="center"/>
    </xf>
    <xf numFmtId="0" fontId="23" fillId="31" borderId="0" xfId="0" applyFont="1" applyFill="1" applyAlignment="1">
      <alignment horizontal="center" vertical="center"/>
    </xf>
  </cellXfs>
  <cellStyles count="44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百分比" xfId="43" builtinId="5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常规_4、2003秋实施性教学计划（10月16日）" xfId="25"/>
    <cellStyle name="好" xfId="26" builtinId="26" customBuiltin="1"/>
    <cellStyle name="汇总" xfId="27" builtinId="25" customBuiltin="1"/>
    <cellStyle name="计算" xfId="28" builtinId="22" customBuiltin="1"/>
    <cellStyle name="检查单元格" xfId="29" builtinId="23" customBuiltin="1"/>
    <cellStyle name="解释性文本" xfId="30" builtinId="53" customBuiltin="1"/>
    <cellStyle name="警告文本" xfId="31" builtinId="11" customBuiltin="1"/>
    <cellStyle name="链接单元格" xfId="32" builtinId="24" customBuiltin="1"/>
    <cellStyle name="强调文字颜色 1" xfId="33" builtinId="29" customBuiltin="1"/>
    <cellStyle name="强调文字颜色 2" xfId="34" builtinId="33" customBuiltin="1"/>
    <cellStyle name="强调文字颜色 3" xfId="35" builtinId="37" customBuiltin="1"/>
    <cellStyle name="强调文字颜色 4" xfId="36" builtinId="41" customBuiltin="1"/>
    <cellStyle name="强调文字颜色 5" xfId="37" builtinId="45" customBuiltin="1"/>
    <cellStyle name="强调文字颜色 6" xfId="38" builtinId="49" customBuiltin="1"/>
    <cellStyle name="适中" xfId="39" builtinId="28" customBuiltin="1"/>
    <cellStyle name="输出" xfId="40" builtinId="21" customBuiltin="1"/>
    <cellStyle name="输入" xfId="41" builtinId="20" customBuiltin="1"/>
    <cellStyle name="注释" xfId="42" builtinId="1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0</xdr:col>
      <xdr:colOff>0</xdr:colOff>
      <xdr:row>7</xdr:row>
      <xdr:rowOff>180975</xdr:rowOff>
    </xdr:to>
    <xdr:sp macro="" textlink="">
      <xdr:nvSpPr>
        <xdr:cNvPr id="1263" name="Line 3"/>
        <xdr:cNvSpPr>
          <a:spLocks noChangeShapeType="1"/>
        </xdr:cNvSpPr>
      </xdr:nvSpPr>
      <xdr:spPr bwMode="auto">
        <a:xfrm>
          <a:off x="0" y="1143000"/>
          <a:ext cx="0" cy="8096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6</xdr:row>
      <xdr:rowOff>47625</xdr:rowOff>
    </xdr:from>
    <xdr:to>
      <xdr:col>0</xdr:col>
      <xdr:colOff>0</xdr:colOff>
      <xdr:row>7</xdr:row>
      <xdr:rowOff>161925</xdr:rowOff>
    </xdr:to>
    <xdr:sp macro="" textlink="">
      <xdr:nvSpPr>
        <xdr:cNvPr id="1264" name="Line 4"/>
        <xdr:cNvSpPr>
          <a:spLocks noChangeShapeType="1"/>
        </xdr:cNvSpPr>
      </xdr:nvSpPr>
      <xdr:spPr bwMode="auto">
        <a:xfrm>
          <a:off x="0" y="1543050"/>
          <a:ext cx="0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AK17"/>
  <sheetViews>
    <sheetView workbookViewId="0">
      <selection activeCell="Z15" sqref="Z15"/>
    </sheetView>
  </sheetViews>
  <sheetFormatPr defaultRowHeight="14.25"/>
  <cols>
    <col min="1" max="2" width="2.75" customWidth="1"/>
    <col min="3" max="3" width="3" customWidth="1"/>
    <col min="4" max="5" width="2.75" customWidth="1"/>
    <col min="6" max="6" width="2.875" customWidth="1"/>
    <col min="7" max="21" width="2.75" customWidth="1"/>
    <col min="22" max="23" width="2.75" hidden="1" customWidth="1"/>
    <col min="24" max="24" width="2.75" customWidth="1"/>
    <col min="25" max="25" width="3.125" customWidth="1"/>
    <col min="26" max="26" width="5.125" customWidth="1"/>
    <col min="27" max="27" width="5.25" bestFit="1" customWidth="1"/>
    <col min="28" max="28" width="3.875" customWidth="1"/>
    <col min="29" max="29" width="4.375" customWidth="1"/>
    <col min="30" max="30" width="3" customWidth="1"/>
    <col min="31" max="31" width="3.375" customWidth="1"/>
    <col min="32" max="32" width="3.875" customWidth="1"/>
    <col min="33" max="33" width="3.75" customWidth="1"/>
    <col min="34" max="34" width="4.375" customWidth="1"/>
    <col min="35" max="35" width="3.75" customWidth="1"/>
    <col min="36" max="36" width="3.875" customWidth="1"/>
    <col min="37" max="37" width="4" customWidth="1"/>
  </cols>
  <sheetData>
    <row r="1" spans="1:37" ht="21" customHeight="1">
      <c r="A1" s="2"/>
    </row>
    <row r="2" spans="1:37" ht="19.5" customHeight="1">
      <c r="A2" s="204" t="s">
        <v>0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  <c r="AK2" s="204"/>
    </row>
    <row r="3" spans="1:37" ht="18" customHeight="1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</row>
    <row r="4" spans="1:37" ht="8.25" hidden="1" customHeight="1">
      <c r="A4" s="205"/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  <c r="AC4" s="205"/>
      <c r="AD4" s="205"/>
      <c r="AE4" s="205"/>
      <c r="AF4" s="205"/>
      <c r="AG4" s="205"/>
      <c r="AH4" s="205"/>
      <c r="AI4" s="205"/>
      <c r="AJ4" s="205"/>
      <c r="AK4" s="205"/>
    </row>
    <row r="5" spans="1:37" s="27" customFormat="1" ht="31.5" customHeight="1">
      <c r="A5" s="216" t="s">
        <v>106</v>
      </c>
      <c r="B5" s="216"/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  <c r="AC5" s="216"/>
      <c r="AD5" s="216"/>
      <c r="AE5" s="216"/>
      <c r="AF5" s="216"/>
      <c r="AG5" s="216"/>
      <c r="AH5" s="216"/>
      <c r="AI5" s="216"/>
      <c r="AJ5" s="216"/>
      <c r="AK5" s="216"/>
    </row>
    <row r="6" spans="1:37" ht="27.75" customHeight="1">
      <c r="A6" s="195" t="s">
        <v>1</v>
      </c>
      <c r="B6" s="210" t="s">
        <v>2</v>
      </c>
      <c r="C6" s="211"/>
      <c r="D6" s="211"/>
      <c r="E6" s="211"/>
      <c r="F6" s="211"/>
      <c r="G6" s="211"/>
      <c r="H6" s="211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06"/>
      <c r="Y6" s="207"/>
      <c r="Z6" s="198" t="s">
        <v>3</v>
      </c>
      <c r="AA6" s="198" t="s">
        <v>4</v>
      </c>
      <c r="AB6" s="198" t="s">
        <v>5</v>
      </c>
      <c r="AC6" s="198" t="s">
        <v>6</v>
      </c>
      <c r="AD6" s="198" t="s">
        <v>7</v>
      </c>
      <c r="AE6" s="198" t="s">
        <v>8</v>
      </c>
      <c r="AF6" s="198" t="s">
        <v>9</v>
      </c>
      <c r="AG6" s="198" t="s">
        <v>10</v>
      </c>
      <c r="AH6" s="198" t="s">
        <v>11</v>
      </c>
      <c r="AI6" s="198" t="s">
        <v>12</v>
      </c>
      <c r="AJ6" s="198" t="s">
        <v>13</v>
      </c>
      <c r="AK6" s="201" t="s">
        <v>14</v>
      </c>
    </row>
    <row r="7" spans="1:37" ht="21.75" customHeight="1">
      <c r="A7" s="196"/>
      <c r="B7" s="212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08"/>
      <c r="Y7" s="20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202"/>
    </row>
    <row r="8" spans="1:37" ht="14.25" customHeight="1">
      <c r="A8" s="197"/>
      <c r="B8" s="214"/>
      <c r="C8" s="215"/>
      <c r="D8" s="215"/>
      <c r="E8" s="215"/>
      <c r="F8" s="215"/>
      <c r="G8" s="215"/>
      <c r="H8" s="215"/>
      <c r="I8" s="215"/>
      <c r="J8" s="215"/>
      <c r="K8" s="215"/>
      <c r="L8" s="215"/>
      <c r="M8" s="215"/>
      <c r="N8" s="215"/>
      <c r="O8" s="215"/>
      <c r="P8" s="215"/>
      <c r="Q8" s="215"/>
      <c r="R8" s="215"/>
      <c r="S8" s="215"/>
      <c r="T8" s="215"/>
      <c r="U8" s="215"/>
      <c r="V8" s="215"/>
      <c r="W8" s="215"/>
      <c r="X8" s="217" t="s">
        <v>15</v>
      </c>
      <c r="Y8" s="218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3"/>
    </row>
    <row r="9" spans="1:37" ht="21.75" customHeight="1">
      <c r="A9" s="44"/>
      <c r="B9" s="47">
        <v>1</v>
      </c>
      <c r="C9" s="47">
        <v>2</v>
      </c>
      <c r="D9" s="47">
        <v>3</v>
      </c>
      <c r="E9" s="47">
        <v>4</v>
      </c>
      <c r="F9" s="47">
        <v>5</v>
      </c>
      <c r="G9" s="47">
        <v>6</v>
      </c>
      <c r="H9" s="47">
        <v>7</v>
      </c>
      <c r="I9" s="47">
        <v>8</v>
      </c>
      <c r="J9" s="47">
        <v>9</v>
      </c>
      <c r="K9" s="47">
        <v>10</v>
      </c>
      <c r="L9" s="47">
        <v>11</v>
      </c>
      <c r="M9" s="47">
        <v>12</v>
      </c>
      <c r="N9" s="47">
        <v>13</v>
      </c>
      <c r="O9" s="47">
        <v>14</v>
      </c>
      <c r="P9" s="47">
        <v>15</v>
      </c>
      <c r="Q9" s="47">
        <v>16</v>
      </c>
      <c r="R9" s="47">
        <v>17</v>
      </c>
      <c r="S9" s="47">
        <v>18</v>
      </c>
      <c r="T9" s="47">
        <v>19</v>
      </c>
      <c r="U9" s="47">
        <v>20</v>
      </c>
      <c r="V9" s="47">
        <v>21</v>
      </c>
      <c r="W9" s="47">
        <v>22</v>
      </c>
      <c r="X9" s="190" t="s">
        <v>16</v>
      </c>
      <c r="Y9" s="191"/>
      <c r="Z9" s="30" t="s">
        <v>17</v>
      </c>
      <c r="AA9" s="45" t="s">
        <v>18</v>
      </c>
      <c r="AB9" s="45" t="s">
        <v>19</v>
      </c>
      <c r="AC9" s="45" t="s">
        <v>20</v>
      </c>
      <c r="AD9" s="45" t="s">
        <v>21</v>
      </c>
      <c r="AE9" s="45" t="s">
        <v>22</v>
      </c>
      <c r="AF9" s="45" t="s">
        <v>23</v>
      </c>
      <c r="AG9" s="45" t="s">
        <v>24</v>
      </c>
      <c r="AH9" s="45" t="s">
        <v>25</v>
      </c>
      <c r="AI9" s="45" t="s">
        <v>26</v>
      </c>
      <c r="AJ9" s="45" t="s">
        <v>27</v>
      </c>
      <c r="AK9" s="46" t="s">
        <v>107</v>
      </c>
    </row>
    <row r="10" spans="1:37" ht="18.75" customHeight="1">
      <c r="A10" s="44">
        <v>1</v>
      </c>
      <c r="B10" s="45" t="s">
        <v>18</v>
      </c>
      <c r="C10" s="45" t="s">
        <v>18</v>
      </c>
      <c r="D10" s="45" t="s">
        <v>18</v>
      </c>
      <c r="E10" s="45" t="s">
        <v>18</v>
      </c>
      <c r="F10" s="45" t="s">
        <v>18</v>
      </c>
      <c r="G10" s="45" t="s">
        <v>18</v>
      </c>
      <c r="H10" s="45" t="s">
        <v>18</v>
      </c>
      <c r="I10" s="45" t="s">
        <v>18</v>
      </c>
      <c r="J10" s="45" t="s">
        <v>18</v>
      </c>
      <c r="K10" s="45" t="s">
        <v>18</v>
      </c>
      <c r="L10" s="45" t="s">
        <v>18</v>
      </c>
      <c r="M10" s="45" t="s">
        <v>18</v>
      </c>
      <c r="N10" s="45" t="s">
        <v>18</v>
      </c>
      <c r="O10" s="45" t="s">
        <v>18</v>
      </c>
      <c r="P10" s="45" t="s">
        <v>18</v>
      </c>
      <c r="Q10" s="45" t="s">
        <v>18</v>
      </c>
      <c r="R10" s="45" t="s">
        <v>18</v>
      </c>
      <c r="S10" s="45" t="s">
        <v>18</v>
      </c>
      <c r="T10" s="45" t="s">
        <v>26</v>
      </c>
      <c r="U10" s="45" t="s">
        <v>21</v>
      </c>
      <c r="V10" s="28"/>
      <c r="W10" s="28"/>
      <c r="X10" s="45" t="s">
        <v>20</v>
      </c>
      <c r="Y10" s="45" t="s">
        <v>27</v>
      </c>
      <c r="Z10" s="48">
        <v>27</v>
      </c>
      <c r="AA10" s="31">
        <f>COUNTIF($B10:$Y10,AA$9)</f>
        <v>18</v>
      </c>
      <c r="AB10" s="31">
        <f t="shared" ref="AB10:AJ10" si="0">COUNTIF($B10:$Y10,AB$9)</f>
        <v>0</v>
      </c>
      <c r="AC10" s="31">
        <f t="shared" si="0"/>
        <v>1</v>
      </c>
      <c r="AD10" s="31">
        <f t="shared" si="0"/>
        <v>1</v>
      </c>
      <c r="AE10" s="31">
        <f t="shared" si="0"/>
        <v>0</v>
      </c>
      <c r="AF10" s="31">
        <f t="shared" si="0"/>
        <v>0</v>
      </c>
      <c r="AG10" s="31">
        <f t="shared" si="0"/>
        <v>0</v>
      </c>
      <c r="AH10" s="31">
        <f t="shared" si="0"/>
        <v>0</v>
      </c>
      <c r="AI10" s="31">
        <f t="shared" si="0"/>
        <v>1</v>
      </c>
      <c r="AJ10" s="31">
        <f t="shared" si="0"/>
        <v>1</v>
      </c>
      <c r="AK10" s="33">
        <f>SUM(AA10:AJ10)</f>
        <v>22</v>
      </c>
    </row>
    <row r="11" spans="1:37" ht="18.75" customHeight="1">
      <c r="A11" s="44">
        <v>2</v>
      </c>
      <c r="B11" s="45" t="s">
        <v>18</v>
      </c>
      <c r="C11" s="45" t="s">
        <v>18</v>
      </c>
      <c r="D11" s="45" t="s">
        <v>18</v>
      </c>
      <c r="E11" s="45" t="s">
        <v>18</v>
      </c>
      <c r="F11" s="45" t="s">
        <v>18</v>
      </c>
      <c r="G11" s="45" t="s">
        <v>18</v>
      </c>
      <c r="H11" s="45" t="s">
        <v>18</v>
      </c>
      <c r="I11" s="45" t="s">
        <v>18</v>
      </c>
      <c r="J11" s="45" t="s">
        <v>18</v>
      </c>
      <c r="K11" s="45" t="s">
        <v>18</v>
      </c>
      <c r="L11" s="45" t="s">
        <v>18</v>
      </c>
      <c r="M11" s="45" t="s">
        <v>18</v>
      </c>
      <c r="N11" s="45" t="s">
        <v>18</v>
      </c>
      <c r="O11" s="45" t="s">
        <v>18</v>
      </c>
      <c r="P11" s="45" t="s">
        <v>18</v>
      </c>
      <c r="Q11" s="45" t="s">
        <v>18</v>
      </c>
      <c r="R11" s="45" t="s">
        <v>18</v>
      </c>
      <c r="S11" s="45" t="s">
        <v>18</v>
      </c>
      <c r="T11" s="45" t="s">
        <v>26</v>
      </c>
      <c r="U11" s="45" t="s">
        <v>21</v>
      </c>
      <c r="V11" s="28" t="s">
        <v>19</v>
      </c>
      <c r="W11" s="28"/>
      <c r="X11" s="45" t="s">
        <v>27</v>
      </c>
      <c r="Y11" s="45" t="s">
        <v>27</v>
      </c>
      <c r="Z11" s="31">
        <v>27</v>
      </c>
      <c r="AA11" s="31">
        <f t="shared" ref="AA11:AJ15" si="1">COUNTIF($B11:$Y11,AA$9)</f>
        <v>18</v>
      </c>
      <c r="AB11" s="31">
        <f t="shared" si="1"/>
        <v>1</v>
      </c>
      <c r="AC11" s="31">
        <f t="shared" si="1"/>
        <v>0</v>
      </c>
      <c r="AD11" s="31">
        <f t="shared" si="1"/>
        <v>1</v>
      </c>
      <c r="AE11" s="31">
        <f t="shared" si="1"/>
        <v>0</v>
      </c>
      <c r="AF11" s="31">
        <f t="shared" si="1"/>
        <v>0</v>
      </c>
      <c r="AG11" s="31">
        <f t="shared" si="1"/>
        <v>0</v>
      </c>
      <c r="AH11" s="31">
        <f t="shared" si="1"/>
        <v>0</v>
      </c>
      <c r="AI11" s="31">
        <f t="shared" si="1"/>
        <v>1</v>
      </c>
      <c r="AJ11" s="31">
        <f t="shared" si="1"/>
        <v>2</v>
      </c>
      <c r="AK11" s="33">
        <f t="shared" ref="AK11:AK15" si="2">SUM(AA11:AJ11)</f>
        <v>23</v>
      </c>
    </row>
    <row r="12" spans="1:37" ht="18" customHeight="1">
      <c r="A12" s="44">
        <v>3</v>
      </c>
      <c r="B12" s="45" t="s">
        <v>18</v>
      </c>
      <c r="C12" s="45" t="s">
        <v>18</v>
      </c>
      <c r="D12" s="45" t="s">
        <v>18</v>
      </c>
      <c r="E12" s="45" t="s">
        <v>18</v>
      </c>
      <c r="F12" s="45" t="s">
        <v>18</v>
      </c>
      <c r="G12" s="45" t="s">
        <v>18</v>
      </c>
      <c r="H12" s="45" t="s">
        <v>18</v>
      </c>
      <c r="I12" s="45" t="s">
        <v>18</v>
      </c>
      <c r="J12" s="45" t="s">
        <v>18</v>
      </c>
      <c r="K12" s="45" t="s">
        <v>18</v>
      </c>
      <c r="L12" s="45" t="s">
        <v>18</v>
      </c>
      <c r="M12" s="45" t="s">
        <v>18</v>
      </c>
      <c r="N12" s="45" t="s">
        <v>18</v>
      </c>
      <c r="O12" s="45" t="s">
        <v>18</v>
      </c>
      <c r="P12" s="45" t="s">
        <v>18</v>
      </c>
      <c r="Q12" s="45" t="s">
        <v>23</v>
      </c>
      <c r="R12" s="45" t="s">
        <v>23</v>
      </c>
      <c r="S12" s="45" t="s">
        <v>23</v>
      </c>
      <c r="T12" s="45" t="s">
        <v>26</v>
      </c>
      <c r="U12" s="45" t="s">
        <v>21</v>
      </c>
      <c r="V12" s="28"/>
      <c r="W12" s="28"/>
      <c r="X12" s="45" t="s">
        <v>27</v>
      </c>
      <c r="Y12" s="45" t="s">
        <v>27</v>
      </c>
      <c r="Z12" s="31">
        <v>25</v>
      </c>
      <c r="AA12" s="31">
        <f t="shared" si="1"/>
        <v>15</v>
      </c>
      <c r="AB12" s="31">
        <f t="shared" si="1"/>
        <v>0</v>
      </c>
      <c r="AC12" s="31">
        <f t="shared" si="1"/>
        <v>0</v>
      </c>
      <c r="AD12" s="31">
        <f t="shared" si="1"/>
        <v>1</v>
      </c>
      <c r="AE12" s="31">
        <f t="shared" si="1"/>
        <v>0</v>
      </c>
      <c r="AF12" s="31">
        <f t="shared" si="1"/>
        <v>3</v>
      </c>
      <c r="AG12" s="31">
        <f t="shared" si="1"/>
        <v>0</v>
      </c>
      <c r="AH12" s="31">
        <f t="shared" si="1"/>
        <v>0</v>
      </c>
      <c r="AI12" s="31">
        <f t="shared" si="1"/>
        <v>1</v>
      </c>
      <c r="AJ12" s="31">
        <f t="shared" si="1"/>
        <v>2</v>
      </c>
      <c r="AK12" s="33">
        <f t="shared" si="2"/>
        <v>22</v>
      </c>
    </row>
    <row r="13" spans="1:37" ht="19.5" customHeight="1">
      <c r="A13" s="44">
        <v>4</v>
      </c>
      <c r="B13" s="45" t="s">
        <v>18</v>
      </c>
      <c r="C13" s="45" t="s">
        <v>18</v>
      </c>
      <c r="D13" s="45" t="s">
        <v>18</v>
      </c>
      <c r="E13" s="45" t="s">
        <v>18</v>
      </c>
      <c r="F13" s="45" t="s">
        <v>18</v>
      </c>
      <c r="G13" s="45" t="s">
        <v>18</v>
      </c>
      <c r="H13" s="45" t="s">
        <v>18</v>
      </c>
      <c r="I13" s="45" t="s">
        <v>18</v>
      </c>
      <c r="J13" s="45" t="s">
        <v>18</v>
      </c>
      <c r="K13" s="45" t="s">
        <v>18</v>
      </c>
      <c r="L13" s="45" t="s">
        <v>18</v>
      </c>
      <c r="M13" s="45" t="s">
        <v>18</v>
      </c>
      <c r="N13" s="45" t="s">
        <v>18</v>
      </c>
      <c r="O13" s="45" t="s">
        <v>18</v>
      </c>
      <c r="P13" s="45" t="s">
        <v>24</v>
      </c>
      <c r="Q13" s="45" t="s">
        <v>24</v>
      </c>
      <c r="R13" s="45" t="s">
        <v>24</v>
      </c>
      <c r="S13" s="45" t="s">
        <v>24</v>
      </c>
      <c r="T13" s="45" t="s">
        <v>26</v>
      </c>
      <c r="U13" s="45" t="s">
        <v>21</v>
      </c>
      <c r="V13" s="28" t="s">
        <v>18</v>
      </c>
      <c r="W13" s="28" t="s">
        <v>19</v>
      </c>
      <c r="X13" s="45" t="s">
        <v>27</v>
      </c>
      <c r="Y13" s="45" t="s">
        <v>27</v>
      </c>
      <c r="Z13" s="31">
        <v>26</v>
      </c>
      <c r="AA13" s="31">
        <f t="shared" si="1"/>
        <v>15</v>
      </c>
      <c r="AB13" s="31">
        <f t="shared" si="1"/>
        <v>1</v>
      </c>
      <c r="AC13" s="31">
        <f t="shared" si="1"/>
        <v>0</v>
      </c>
      <c r="AD13" s="31">
        <f t="shared" si="1"/>
        <v>1</v>
      </c>
      <c r="AE13" s="31">
        <f t="shared" si="1"/>
        <v>0</v>
      </c>
      <c r="AF13" s="31">
        <f t="shared" si="1"/>
        <v>0</v>
      </c>
      <c r="AG13" s="31">
        <f t="shared" si="1"/>
        <v>4</v>
      </c>
      <c r="AH13" s="31">
        <f t="shared" si="1"/>
        <v>0</v>
      </c>
      <c r="AI13" s="31">
        <f t="shared" si="1"/>
        <v>1</v>
      </c>
      <c r="AJ13" s="31">
        <f t="shared" si="1"/>
        <v>2</v>
      </c>
      <c r="AK13" s="33">
        <f t="shared" si="2"/>
        <v>24</v>
      </c>
    </row>
    <row r="14" spans="1:37" ht="19.5" customHeight="1">
      <c r="A14" s="44">
        <v>5</v>
      </c>
      <c r="B14" s="45" t="s">
        <v>18</v>
      </c>
      <c r="C14" s="45" t="s">
        <v>18</v>
      </c>
      <c r="D14" s="45" t="s">
        <v>18</v>
      </c>
      <c r="E14" s="45" t="s">
        <v>18</v>
      </c>
      <c r="F14" s="45" t="s">
        <v>18</v>
      </c>
      <c r="G14" s="45" t="s">
        <v>18</v>
      </c>
      <c r="H14" s="45" t="s">
        <v>18</v>
      </c>
      <c r="I14" s="45" t="s">
        <v>18</v>
      </c>
      <c r="J14" s="45" t="s">
        <v>18</v>
      </c>
      <c r="K14" s="45" t="s">
        <v>18</v>
      </c>
      <c r="L14" s="45" t="s">
        <v>18</v>
      </c>
      <c r="M14" s="45" t="s">
        <v>18</v>
      </c>
      <c r="N14" s="45" t="s">
        <v>18</v>
      </c>
      <c r="O14" s="45" t="s">
        <v>18</v>
      </c>
      <c r="P14" s="45" t="s">
        <v>21</v>
      </c>
      <c r="Q14" s="45" t="s">
        <v>23</v>
      </c>
      <c r="R14" s="45" t="s">
        <v>23</v>
      </c>
      <c r="S14" s="45" t="s">
        <v>23</v>
      </c>
      <c r="T14" s="45" t="s">
        <v>26</v>
      </c>
      <c r="U14" s="45" t="s">
        <v>21</v>
      </c>
      <c r="V14" s="28" t="s">
        <v>21</v>
      </c>
      <c r="W14" s="28" t="s">
        <v>21</v>
      </c>
      <c r="X14" s="45" t="s">
        <v>27</v>
      </c>
      <c r="Y14" s="45" t="s">
        <v>27</v>
      </c>
      <c r="Z14" s="31">
        <v>18</v>
      </c>
      <c r="AA14" s="31">
        <f t="shared" si="1"/>
        <v>14</v>
      </c>
      <c r="AB14" s="31">
        <f t="shared" si="1"/>
        <v>0</v>
      </c>
      <c r="AC14" s="31">
        <f t="shared" si="1"/>
        <v>0</v>
      </c>
      <c r="AD14" s="31">
        <f t="shared" si="1"/>
        <v>4</v>
      </c>
      <c r="AE14" s="31">
        <f t="shared" si="1"/>
        <v>0</v>
      </c>
      <c r="AF14" s="31">
        <f t="shared" si="1"/>
        <v>3</v>
      </c>
      <c r="AG14" s="31">
        <f t="shared" si="1"/>
        <v>0</v>
      </c>
      <c r="AH14" s="31">
        <f t="shared" si="1"/>
        <v>0</v>
      </c>
      <c r="AI14" s="31">
        <f t="shared" si="1"/>
        <v>1</v>
      </c>
      <c r="AJ14" s="31">
        <f t="shared" si="1"/>
        <v>2</v>
      </c>
      <c r="AK14" s="33">
        <f t="shared" si="2"/>
        <v>24</v>
      </c>
    </row>
    <row r="15" spans="1:37" ht="18.75" customHeight="1">
      <c r="A15" s="44">
        <v>6</v>
      </c>
      <c r="B15" s="45" t="s">
        <v>23</v>
      </c>
      <c r="C15" s="45" t="s">
        <v>23</v>
      </c>
      <c r="D15" s="45" t="s">
        <v>23</v>
      </c>
      <c r="E15" s="45" t="s">
        <v>23</v>
      </c>
      <c r="F15" s="45" t="s">
        <v>23</v>
      </c>
      <c r="G15" s="45" t="s">
        <v>23</v>
      </c>
      <c r="H15" s="45" t="s">
        <v>23</v>
      </c>
      <c r="I15" s="45" t="s">
        <v>23</v>
      </c>
      <c r="J15" s="45" t="s">
        <v>23</v>
      </c>
      <c r="K15" s="45" t="s">
        <v>23</v>
      </c>
      <c r="L15" s="45" t="s">
        <v>23</v>
      </c>
      <c r="M15" s="45" t="s">
        <v>23</v>
      </c>
      <c r="N15" s="45" t="s">
        <v>23</v>
      </c>
      <c r="O15" s="45" t="s">
        <v>23</v>
      </c>
      <c r="P15" s="45" t="s">
        <v>23</v>
      </c>
      <c r="Q15" s="45" t="s">
        <v>23</v>
      </c>
      <c r="R15" s="45" t="s">
        <v>23</v>
      </c>
      <c r="S15" s="45" t="s">
        <v>25</v>
      </c>
      <c r="T15" s="45" t="s">
        <v>26</v>
      </c>
      <c r="U15" s="45" t="s">
        <v>21</v>
      </c>
      <c r="V15" s="29"/>
      <c r="W15" s="29"/>
      <c r="X15" s="29"/>
      <c r="Y15" s="47"/>
      <c r="Z15" s="31">
        <v>8</v>
      </c>
      <c r="AA15" s="31">
        <f t="shared" si="1"/>
        <v>0</v>
      </c>
      <c r="AB15" s="31">
        <f t="shared" si="1"/>
        <v>0</v>
      </c>
      <c r="AC15" s="31">
        <f t="shared" si="1"/>
        <v>0</v>
      </c>
      <c r="AD15" s="31">
        <f t="shared" si="1"/>
        <v>1</v>
      </c>
      <c r="AE15" s="31">
        <f t="shared" si="1"/>
        <v>0</v>
      </c>
      <c r="AF15" s="31">
        <f t="shared" si="1"/>
        <v>17</v>
      </c>
      <c r="AG15" s="31">
        <f t="shared" si="1"/>
        <v>0</v>
      </c>
      <c r="AH15" s="31">
        <f t="shared" si="1"/>
        <v>1</v>
      </c>
      <c r="AI15" s="31">
        <f t="shared" si="1"/>
        <v>1</v>
      </c>
      <c r="AJ15" s="31">
        <f t="shared" si="1"/>
        <v>0</v>
      </c>
      <c r="AK15" s="33">
        <f t="shared" si="2"/>
        <v>20</v>
      </c>
    </row>
    <row r="16" spans="1:37">
      <c r="A16" s="192" t="s">
        <v>28</v>
      </c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3"/>
      <c r="U16" s="193"/>
      <c r="V16" s="193"/>
      <c r="W16" s="193"/>
      <c r="X16" s="193"/>
      <c r="Y16" s="194"/>
      <c r="Z16" s="49">
        <f>SUM(Z10:Z15)</f>
        <v>131</v>
      </c>
      <c r="AA16" s="32">
        <f>SUM(AA10:AA15)</f>
        <v>80</v>
      </c>
      <c r="AB16" s="32">
        <f t="shared" ref="AB16:AK16" si="3">SUM(AB10:AB15)</f>
        <v>2</v>
      </c>
      <c r="AC16" s="32">
        <f t="shared" si="3"/>
        <v>1</v>
      </c>
      <c r="AD16" s="32">
        <f t="shared" si="3"/>
        <v>9</v>
      </c>
      <c r="AE16" s="32">
        <f t="shared" si="3"/>
        <v>0</v>
      </c>
      <c r="AF16" s="32">
        <f t="shared" si="3"/>
        <v>23</v>
      </c>
      <c r="AG16" s="32">
        <f t="shared" si="3"/>
        <v>4</v>
      </c>
      <c r="AH16" s="32">
        <f t="shared" si="3"/>
        <v>1</v>
      </c>
      <c r="AI16" s="32">
        <f t="shared" si="3"/>
        <v>6</v>
      </c>
      <c r="AJ16" s="32">
        <f t="shared" si="3"/>
        <v>9</v>
      </c>
      <c r="AK16" s="34">
        <f t="shared" si="3"/>
        <v>135</v>
      </c>
    </row>
    <row r="17" spans="18:18">
      <c r="R17" s="2"/>
    </row>
  </sheetData>
  <mergeCells count="20">
    <mergeCell ref="AK6:AK8"/>
    <mergeCell ref="A2:AK4"/>
    <mergeCell ref="X6:Y7"/>
    <mergeCell ref="B6:W8"/>
    <mergeCell ref="AE6:AE8"/>
    <mergeCell ref="AF6:AF8"/>
    <mergeCell ref="AG6:AG8"/>
    <mergeCell ref="AH6:AH8"/>
    <mergeCell ref="AI6:AI8"/>
    <mergeCell ref="AJ6:AJ8"/>
    <mergeCell ref="A5:AK5"/>
    <mergeCell ref="X8:Y8"/>
    <mergeCell ref="AB6:AB8"/>
    <mergeCell ref="AC6:AC8"/>
    <mergeCell ref="AD6:AD8"/>
    <mergeCell ref="X9:Y9"/>
    <mergeCell ref="A16:Y16"/>
    <mergeCell ref="A6:A8"/>
    <mergeCell ref="Z6:Z8"/>
    <mergeCell ref="AA6:AA8"/>
  </mergeCells>
  <phoneticPr fontId="46" type="noConversion"/>
  <printOptions horizontalCentered="1"/>
  <pageMargins left="0.39305555555555555" right="0.39305555555555555" top="0.78680555555555554" bottom="0.78680555555555554" header="0.51111111111111107" footer="0.51111111111111107"/>
  <pageSetup paperSize="9" firstPageNumber="5" orientation="landscape" useFirstPageNumber="1" horizontalDpi="180" verticalDpi="180"/>
  <headerFooter alignWithMargins="0">
    <oddFooter>&amp;C&amp;P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T72"/>
  <sheetViews>
    <sheetView tabSelected="1" zoomScale="90" zoomScaleNormal="90" workbookViewId="0">
      <pane ySplit="5" topLeftCell="A12" activePane="bottomLeft" state="frozen"/>
      <selection pane="bottomLeft" activeCell="A40" sqref="A40:XFD40"/>
    </sheetView>
  </sheetViews>
  <sheetFormatPr defaultRowHeight="14.25"/>
  <cols>
    <col min="1" max="1" width="4" style="20" customWidth="1"/>
    <col min="2" max="2" width="34.125" style="21" customWidth="1"/>
    <col min="3" max="3" width="4.625" style="21" customWidth="1"/>
    <col min="4" max="4" width="4.875" style="21" customWidth="1"/>
    <col min="5" max="5" width="7.375" style="78" bestFit="1" customWidth="1"/>
    <col min="6" max="6" width="6.875" style="21" customWidth="1"/>
    <col min="7" max="7" width="7" style="21" customWidth="1"/>
    <col min="8" max="8" width="6.75" style="22" customWidth="1"/>
    <col min="9" max="9" width="6.375" style="21" customWidth="1"/>
    <col min="10" max="10" width="6.375" style="391" customWidth="1"/>
    <col min="11" max="14" width="6.375" style="21" customWidth="1"/>
    <col min="15" max="15" width="28.125" style="21" customWidth="1"/>
    <col min="16" max="16384" width="9" style="21"/>
  </cols>
  <sheetData>
    <row r="1" spans="1:15" ht="53.25" customHeight="1">
      <c r="A1" s="234" t="s">
        <v>158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</row>
    <row r="2" spans="1:15" ht="22.5" customHeight="1">
      <c r="A2" s="236" t="s">
        <v>29</v>
      </c>
      <c r="B2" s="237"/>
      <c r="C2" s="232" t="s">
        <v>30</v>
      </c>
      <c r="D2" s="232"/>
      <c r="E2" s="248" t="s">
        <v>31</v>
      </c>
      <c r="F2" s="232" t="s">
        <v>32</v>
      </c>
      <c r="G2" s="232"/>
      <c r="H2" s="232"/>
      <c r="I2" s="222" t="s">
        <v>33</v>
      </c>
      <c r="J2" s="222"/>
      <c r="K2" s="222" t="s">
        <v>34</v>
      </c>
      <c r="L2" s="222"/>
      <c r="M2" s="222" t="s">
        <v>35</v>
      </c>
      <c r="N2" s="222"/>
      <c r="O2" s="240" t="s">
        <v>36</v>
      </c>
    </row>
    <row r="3" spans="1:15" ht="20.25" customHeight="1" thickBot="1">
      <c r="A3" s="238"/>
      <c r="B3" s="239"/>
      <c r="C3" s="247"/>
      <c r="D3" s="247"/>
      <c r="E3" s="249"/>
      <c r="F3" s="247"/>
      <c r="G3" s="247"/>
      <c r="H3" s="247"/>
      <c r="I3" s="23">
        <v>1</v>
      </c>
      <c r="J3" s="370">
        <v>2</v>
      </c>
      <c r="K3" s="23">
        <v>3</v>
      </c>
      <c r="L3" s="23">
        <v>4</v>
      </c>
      <c r="M3" s="23">
        <v>5</v>
      </c>
      <c r="N3" s="23">
        <v>6</v>
      </c>
      <c r="O3" s="241"/>
    </row>
    <row r="4" spans="1:15" ht="20.25" customHeight="1">
      <c r="A4" s="250" t="s">
        <v>37</v>
      </c>
      <c r="B4" s="251"/>
      <c r="C4" s="226" t="s">
        <v>38</v>
      </c>
      <c r="D4" s="226" t="s">
        <v>39</v>
      </c>
      <c r="E4" s="224" t="s">
        <v>31</v>
      </c>
      <c r="F4" s="232" t="s">
        <v>40</v>
      </c>
      <c r="G4" s="232" t="s">
        <v>41</v>
      </c>
      <c r="H4" s="230" t="s">
        <v>42</v>
      </c>
      <c r="I4" s="222">
        <v>18</v>
      </c>
      <c r="J4" s="371">
        <v>18</v>
      </c>
      <c r="K4" s="222">
        <v>18</v>
      </c>
      <c r="L4" s="222">
        <v>18</v>
      </c>
      <c r="M4" s="222">
        <v>18</v>
      </c>
      <c r="N4" s="222">
        <v>18</v>
      </c>
      <c r="O4" s="228"/>
    </row>
    <row r="5" spans="1:15" ht="20.25" customHeight="1">
      <c r="A5" s="252" t="s">
        <v>43</v>
      </c>
      <c r="B5" s="253"/>
      <c r="C5" s="227"/>
      <c r="D5" s="227"/>
      <c r="E5" s="225"/>
      <c r="F5" s="233"/>
      <c r="G5" s="233"/>
      <c r="H5" s="231"/>
      <c r="I5" s="223"/>
      <c r="J5" s="372"/>
      <c r="K5" s="223"/>
      <c r="L5" s="223"/>
      <c r="M5" s="223"/>
      <c r="N5" s="223"/>
      <c r="O5" s="229"/>
    </row>
    <row r="6" spans="1:15" ht="18" customHeight="1">
      <c r="A6" s="50">
        <v>1</v>
      </c>
      <c r="B6" s="51" t="s">
        <v>44</v>
      </c>
      <c r="C6" s="52"/>
      <c r="D6" s="52" t="s">
        <v>45</v>
      </c>
      <c r="E6" s="71">
        <v>2</v>
      </c>
      <c r="F6" s="52">
        <f t="shared" ref="F6:F7" si="0">I6*$I$4+J6*$J$4+K6*$K$4+L6*$L$4+M6*$M$4+N6*$N$4</f>
        <v>36</v>
      </c>
      <c r="G6" s="52">
        <v>29</v>
      </c>
      <c r="H6" s="52">
        <f>F6-G6</f>
        <v>7</v>
      </c>
      <c r="I6" s="52">
        <v>2</v>
      </c>
      <c r="J6" s="373"/>
      <c r="K6" s="52"/>
      <c r="L6" s="52"/>
      <c r="M6" s="52"/>
      <c r="N6" s="52"/>
      <c r="O6" s="54"/>
    </row>
    <row r="7" spans="1:15" ht="18" customHeight="1">
      <c r="A7" s="50">
        <v>2</v>
      </c>
      <c r="B7" s="51" t="s">
        <v>98</v>
      </c>
      <c r="C7" s="52"/>
      <c r="D7" s="52" t="s">
        <v>45</v>
      </c>
      <c r="E7" s="72">
        <f t="shared" ref="E7:E9" si="1">F7/18</f>
        <v>4</v>
      </c>
      <c r="F7" s="52">
        <f t="shared" si="0"/>
        <v>72</v>
      </c>
      <c r="G7" s="52">
        <v>14</v>
      </c>
      <c r="H7" s="52">
        <f t="shared" ref="H7:H9" si="2">F7-G7</f>
        <v>58</v>
      </c>
      <c r="I7" s="52">
        <v>2</v>
      </c>
      <c r="J7" s="373">
        <v>2</v>
      </c>
      <c r="K7" s="52"/>
      <c r="L7" s="52"/>
      <c r="M7" s="52"/>
      <c r="N7" s="52"/>
      <c r="O7" s="54"/>
    </row>
    <row r="8" spans="1:15" ht="18" customHeight="1">
      <c r="A8" s="50">
        <v>3</v>
      </c>
      <c r="B8" s="51" t="s">
        <v>99</v>
      </c>
      <c r="C8" s="52"/>
      <c r="D8" s="52" t="s">
        <v>45</v>
      </c>
      <c r="E8" s="72">
        <f t="shared" si="1"/>
        <v>4</v>
      </c>
      <c r="F8" s="52">
        <v>72</v>
      </c>
      <c r="G8" s="52">
        <v>58</v>
      </c>
      <c r="H8" s="52">
        <v>14</v>
      </c>
      <c r="I8" s="52">
        <v>2</v>
      </c>
      <c r="J8" s="373">
        <v>2</v>
      </c>
      <c r="K8" s="52"/>
      <c r="L8" s="52"/>
      <c r="M8" s="52"/>
      <c r="N8" s="52"/>
      <c r="O8" s="82"/>
    </row>
    <row r="9" spans="1:15" ht="18" customHeight="1">
      <c r="A9" s="50">
        <v>4</v>
      </c>
      <c r="B9" s="85" t="s">
        <v>123</v>
      </c>
      <c r="C9" s="52"/>
      <c r="D9" s="52" t="s">
        <v>45</v>
      </c>
      <c r="E9" s="72">
        <f t="shared" si="1"/>
        <v>6</v>
      </c>
      <c r="F9" s="52">
        <f>I9*$I$4+J9*$J$4+K9*$K$4+L9*$L$4+M9*$M$4+N9*$N$4</f>
        <v>108</v>
      </c>
      <c r="G9" s="52">
        <v>87</v>
      </c>
      <c r="H9" s="52">
        <f t="shared" si="2"/>
        <v>21</v>
      </c>
      <c r="I9" s="52">
        <v>3</v>
      </c>
      <c r="J9" s="373">
        <v>3</v>
      </c>
      <c r="K9" s="52"/>
      <c r="L9" s="52"/>
      <c r="M9" s="52"/>
      <c r="N9" s="52"/>
      <c r="O9" s="54"/>
    </row>
    <row r="10" spans="1:15" ht="20.25" customHeight="1">
      <c r="A10" s="50">
        <v>5</v>
      </c>
      <c r="B10" s="51" t="s">
        <v>124</v>
      </c>
      <c r="C10" s="52"/>
      <c r="D10" s="52" t="s">
        <v>45</v>
      </c>
      <c r="E10" s="72">
        <v>2</v>
      </c>
      <c r="F10" s="52">
        <v>36</v>
      </c>
      <c r="G10" s="52">
        <v>29</v>
      </c>
      <c r="H10" s="52">
        <v>7</v>
      </c>
      <c r="I10" s="52">
        <v>2</v>
      </c>
      <c r="J10" s="373"/>
      <c r="K10" s="92"/>
      <c r="L10" s="92"/>
      <c r="M10" s="92"/>
      <c r="N10" s="92"/>
      <c r="O10" s="82" t="s">
        <v>130</v>
      </c>
    </row>
    <row r="11" spans="1:15" ht="18" customHeight="1">
      <c r="A11" s="50">
        <v>6</v>
      </c>
      <c r="B11" s="51" t="s">
        <v>126</v>
      </c>
      <c r="C11" s="52"/>
      <c r="D11" s="52" t="s">
        <v>45</v>
      </c>
      <c r="E11" s="72">
        <v>2</v>
      </c>
      <c r="F11" s="52">
        <v>36</v>
      </c>
      <c r="G11" s="52">
        <v>29</v>
      </c>
      <c r="H11" s="52">
        <v>7</v>
      </c>
      <c r="I11" s="52"/>
      <c r="J11" s="373">
        <v>2</v>
      </c>
      <c r="K11" s="92"/>
      <c r="L11" s="92"/>
      <c r="M11" s="92"/>
      <c r="N11" s="92"/>
      <c r="O11" s="82" t="s">
        <v>131</v>
      </c>
    </row>
    <row r="12" spans="1:15" ht="16.5" customHeight="1">
      <c r="A12" s="50">
        <v>7</v>
      </c>
      <c r="B12" s="51" t="s">
        <v>47</v>
      </c>
      <c r="C12" s="52"/>
      <c r="D12" s="52" t="s">
        <v>45</v>
      </c>
      <c r="E12" s="72">
        <f>F12/18</f>
        <v>3</v>
      </c>
      <c r="F12" s="52">
        <f>I12*$I$4+J12*$J$4+K12*$K$4+L12*$L$4+M12*$M$4+N12*$N$4</f>
        <v>54</v>
      </c>
      <c r="G12" s="52">
        <v>12</v>
      </c>
      <c r="H12" s="52">
        <f>F12-G12</f>
        <v>42</v>
      </c>
      <c r="I12" s="52"/>
      <c r="J12" s="374">
        <v>3</v>
      </c>
      <c r="K12" s="55"/>
      <c r="L12" s="55"/>
      <c r="M12" s="55"/>
      <c r="N12" s="55"/>
      <c r="O12" s="91" t="s">
        <v>125</v>
      </c>
    </row>
    <row r="13" spans="1:15" ht="18" customHeight="1">
      <c r="A13" s="50">
        <v>8</v>
      </c>
      <c r="B13" s="51" t="s">
        <v>48</v>
      </c>
      <c r="C13" s="52"/>
      <c r="D13" s="52" t="s">
        <v>45</v>
      </c>
      <c r="E13" s="72">
        <f>F13/18</f>
        <v>4</v>
      </c>
      <c r="F13" s="52">
        <f>I13*$I$4+J13*$J$4+K13*$K$4+L13*$L$4+M13*$M$4+N13*$N$4</f>
        <v>72</v>
      </c>
      <c r="G13" s="52">
        <v>58</v>
      </c>
      <c r="H13" s="52">
        <f>F13-G13</f>
        <v>14</v>
      </c>
      <c r="I13" s="52"/>
      <c r="J13" s="373"/>
      <c r="K13" s="52"/>
      <c r="L13" s="52">
        <v>4</v>
      </c>
      <c r="M13" s="52"/>
      <c r="N13" s="52"/>
      <c r="O13" s="54"/>
    </row>
    <row r="14" spans="1:15" ht="18" customHeight="1">
      <c r="A14" s="50">
        <v>9</v>
      </c>
      <c r="B14" s="51" t="s">
        <v>115</v>
      </c>
      <c r="C14" s="52"/>
      <c r="D14" s="52" t="s">
        <v>46</v>
      </c>
      <c r="E14" s="72">
        <v>1</v>
      </c>
      <c r="F14" s="52">
        <f>I14*$I$4+J14*$J$4+K14*$K$4+L14*$L$4+M14*$M$4+N14*$N$4</f>
        <v>18</v>
      </c>
      <c r="G14" s="52">
        <v>14</v>
      </c>
      <c r="H14" s="52">
        <v>4</v>
      </c>
      <c r="I14" s="52">
        <v>1</v>
      </c>
      <c r="J14" s="373"/>
      <c r="K14" s="52"/>
      <c r="L14" s="52"/>
      <c r="M14" s="52"/>
      <c r="N14" s="52"/>
      <c r="O14" s="54"/>
    </row>
    <row r="15" spans="1:15" ht="18" customHeight="1">
      <c r="A15" s="50">
        <v>10</v>
      </c>
      <c r="B15" s="51" t="s">
        <v>111</v>
      </c>
      <c r="C15" s="52"/>
      <c r="D15" s="52" t="s">
        <v>46</v>
      </c>
      <c r="E15" s="72">
        <v>1</v>
      </c>
      <c r="F15" s="52">
        <v>18</v>
      </c>
      <c r="G15" s="52">
        <v>14</v>
      </c>
      <c r="H15" s="52">
        <v>4</v>
      </c>
      <c r="I15" s="52">
        <v>1</v>
      </c>
      <c r="J15" s="373"/>
      <c r="K15" s="52"/>
      <c r="L15" s="52"/>
      <c r="M15" s="52"/>
      <c r="N15" s="52"/>
      <c r="O15" s="54"/>
    </row>
    <row r="16" spans="1:15" ht="18" customHeight="1">
      <c r="A16" s="50">
        <v>11</v>
      </c>
      <c r="B16" s="51" t="s">
        <v>112</v>
      </c>
      <c r="C16" s="52"/>
      <c r="D16" s="52" t="s">
        <v>46</v>
      </c>
      <c r="E16" s="72">
        <v>1</v>
      </c>
      <c r="F16" s="52">
        <v>18</v>
      </c>
      <c r="G16" s="52">
        <v>14</v>
      </c>
      <c r="H16" s="52">
        <v>4</v>
      </c>
      <c r="I16" s="52"/>
      <c r="J16" s="373"/>
      <c r="K16" s="52"/>
      <c r="L16" s="52">
        <v>1</v>
      </c>
      <c r="M16" s="52"/>
      <c r="N16" s="52"/>
      <c r="O16" s="54"/>
    </row>
    <row r="17" spans="1:15">
      <c r="A17" s="50">
        <v>12</v>
      </c>
      <c r="B17" s="51" t="s">
        <v>49</v>
      </c>
      <c r="C17" s="52"/>
      <c r="D17" s="52" t="s">
        <v>46</v>
      </c>
      <c r="E17" s="72">
        <v>1</v>
      </c>
      <c r="F17" s="52">
        <v>18</v>
      </c>
      <c r="G17" s="52">
        <v>14</v>
      </c>
      <c r="H17" s="52">
        <v>4</v>
      </c>
      <c r="I17" s="52"/>
      <c r="J17" s="373"/>
      <c r="K17" s="52"/>
      <c r="L17" s="52">
        <v>1</v>
      </c>
      <c r="M17" s="52"/>
      <c r="N17" s="52"/>
      <c r="O17" s="54" t="s">
        <v>109</v>
      </c>
    </row>
    <row r="18" spans="1:15" ht="24" customHeight="1">
      <c r="A18" s="50">
        <v>13</v>
      </c>
      <c r="B18" s="51" t="s">
        <v>118</v>
      </c>
      <c r="C18" s="52"/>
      <c r="D18" s="52" t="s">
        <v>46</v>
      </c>
      <c r="E18" s="72">
        <v>1</v>
      </c>
      <c r="F18" s="83" t="s">
        <v>120</v>
      </c>
      <c r="G18" s="52"/>
      <c r="H18" s="52"/>
      <c r="I18" s="52"/>
      <c r="J18" s="373"/>
      <c r="K18" s="52"/>
      <c r="L18" s="52"/>
      <c r="M18" s="52"/>
      <c r="N18" s="52"/>
      <c r="O18" s="54" t="s">
        <v>101</v>
      </c>
    </row>
    <row r="19" spans="1:15" ht="18" customHeight="1">
      <c r="A19" s="50">
        <v>14</v>
      </c>
      <c r="B19" s="84" t="s">
        <v>117</v>
      </c>
      <c r="C19" s="52"/>
      <c r="D19" s="52" t="s">
        <v>46</v>
      </c>
      <c r="E19" s="72">
        <v>1</v>
      </c>
      <c r="F19" s="52" t="s">
        <v>122</v>
      </c>
      <c r="G19" s="52"/>
      <c r="H19" s="52"/>
      <c r="I19" s="52"/>
      <c r="J19" s="373"/>
      <c r="K19" s="52"/>
      <c r="L19" s="52"/>
      <c r="M19" s="52"/>
      <c r="N19" s="52"/>
      <c r="O19" s="54" t="s">
        <v>101</v>
      </c>
    </row>
    <row r="20" spans="1:15" ht="18" customHeight="1">
      <c r="A20" s="95">
        <v>15</v>
      </c>
      <c r="B20" s="100" t="s">
        <v>140</v>
      </c>
      <c r="C20" s="99"/>
      <c r="D20" s="99" t="s">
        <v>46</v>
      </c>
      <c r="E20" s="98">
        <v>1</v>
      </c>
      <c r="F20" s="99">
        <v>18</v>
      </c>
      <c r="G20" s="99">
        <v>18</v>
      </c>
      <c r="H20" s="99">
        <v>0</v>
      </c>
      <c r="I20" s="99"/>
      <c r="J20" s="373"/>
      <c r="K20" s="99"/>
      <c r="L20" s="99"/>
      <c r="M20" s="99">
        <v>1</v>
      </c>
      <c r="N20" s="99"/>
      <c r="O20" s="94"/>
    </row>
    <row r="21" spans="1:15" ht="18" customHeight="1">
      <c r="A21" s="95">
        <v>16</v>
      </c>
      <c r="B21" s="96" t="s">
        <v>127</v>
      </c>
      <c r="C21" s="96"/>
      <c r="D21" s="97" t="s">
        <v>128</v>
      </c>
      <c r="E21" s="98">
        <v>1</v>
      </c>
      <c r="F21" s="99">
        <v>18</v>
      </c>
      <c r="G21" s="99">
        <v>18</v>
      </c>
      <c r="H21" s="99">
        <v>0</v>
      </c>
      <c r="I21" s="99">
        <v>1</v>
      </c>
      <c r="J21" s="373"/>
      <c r="K21" s="99"/>
      <c r="L21" s="99"/>
      <c r="M21" s="99"/>
      <c r="N21" s="99"/>
      <c r="O21" s="94" t="s">
        <v>133</v>
      </c>
    </row>
    <row r="22" spans="1:15" ht="22.5">
      <c r="A22" s="95">
        <v>17</v>
      </c>
      <c r="B22" s="100" t="s">
        <v>135</v>
      </c>
      <c r="C22" s="99"/>
      <c r="D22" s="97" t="s">
        <v>128</v>
      </c>
      <c r="E22" s="98">
        <v>1</v>
      </c>
      <c r="F22" s="101" t="s">
        <v>137</v>
      </c>
      <c r="G22" s="99"/>
      <c r="H22" s="99"/>
      <c r="I22" s="99"/>
      <c r="J22" s="373"/>
      <c r="K22" s="99"/>
      <c r="L22" s="99"/>
      <c r="M22" s="99"/>
      <c r="N22" s="99"/>
      <c r="O22" s="94" t="s">
        <v>138</v>
      </c>
    </row>
    <row r="23" spans="1:15" ht="22.5">
      <c r="A23" s="95">
        <v>18</v>
      </c>
      <c r="B23" s="100" t="s">
        <v>136</v>
      </c>
      <c r="C23" s="100"/>
      <c r="D23" s="97" t="s">
        <v>128</v>
      </c>
      <c r="E23" s="98">
        <v>1</v>
      </c>
      <c r="F23" s="101" t="s">
        <v>137</v>
      </c>
      <c r="G23" s="100"/>
      <c r="H23" s="100"/>
      <c r="I23" s="100"/>
      <c r="J23" s="375"/>
      <c r="K23" s="100"/>
      <c r="L23" s="100"/>
      <c r="M23" s="100"/>
      <c r="N23" s="100"/>
      <c r="O23" s="94" t="s">
        <v>138</v>
      </c>
    </row>
    <row r="24" spans="1:15" ht="18" customHeight="1">
      <c r="A24" s="254" t="s">
        <v>50</v>
      </c>
      <c r="B24" s="255"/>
      <c r="C24" s="56"/>
      <c r="D24" s="56"/>
      <c r="E24" s="73">
        <f>SUM(E6:E23)</f>
        <v>37</v>
      </c>
      <c r="F24" s="90">
        <f>SUM(F6:F23)</f>
        <v>594</v>
      </c>
      <c r="G24" s="90">
        <f>SUM(G6:G23)</f>
        <v>408</v>
      </c>
      <c r="H24" s="90">
        <f>SUM(H6:H23)</f>
        <v>186</v>
      </c>
      <c r="I24" s="93">
        <f>SUM(I6:I23)</f>
        <v>14</v>
      </c>
      <c r="J24" s="374">
        <f t="shared" ref="J24:N24" si="3">SUM(J6:J23)</f>
        <v>12</v>
      </c>
      <c r="K24" s="93">
        <f t="shared" si="3"/>
        <v>0</v>
      </c>
      <c r="L24" s="93">
        <f t="shared" si="3"/>
        <v>6</v>
      </c>
      <c r="M24" s="93">
        <f t="shared" si="3"/>
        <v>1</v>
      </c>
      <c r="N24" s="93">
        <f t="shared" si="3"/>
        <v>0</v>
      </c>
      <c r="O24" s="58"/>
    </row>
    <row r="25" spans="1:15" ht="18" customHeight="1">
      <c r="A25" s="256" t="s">
        <v>51</v>
      </c>
      <c r="B25" s="257"/>
      <c r="C25" s="219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1"/>
    </row>
    <row r="26" spans="1:15" ht="18" customHeight="1">
      <c r="A26" s="50">
        <v>1</v>
      </c>
      <c r="B26" s="51" t="s">
        <v>119</v>
      </c>
      <c r="C26" s="52"/>
      <c r="D26" s="52" t="s">
        <v>46</v>
      </c>
      <c r="E26" s="72">
        <v>1</v>
      </c>
      <c r="F26" s="52" t="s">
        <v>122</v>
      </c>
      <c r="G26" s="55"/>
      <c r="H26" s="55"/>
      <c r="I26" s="55"/>
      <c r="J26" s="374"/>
      <c r="K26" s="55"/>
      <c r="L26" s="55"/>
      <c r="M26" s="55"/>
      <c r="N26" s="55"/>
      <c r="O26" s="54" t="s">
        <v>102</v>
      </c>
    </row>
    <row r="27" spans="1:15" ht="18" customHeight="1">
      <c r="A27" s="50">
        <v>2</v>
      </c>
      <c r="B27" s="51" t="s">
        <v>108</v>
      </c>
      <c r="C27" s="52"/>
      <c r="D27" s="52" t="s">
        <v>46</v>
      </c>
      <c r="E27" s="72">
        <v>1</v>
      </c>
      <c r="F27" s="52" t="s">
        <v>122</v>
      </c>
      <c r="G27" s="52"/>
      <c r="H27" s="52"/>
      <c r="I27" s="52"/>
      <c r="J27" s="373"/>
      <c r="K27" s="52"/>
      <c r="L27" s="52"/>
      <c r="M27" s="52"/>
      <c r="N27" s="52"/>
      <c r="O27" s="54" t="s">
        <v>132</v>
      </c>
    </row>
    <row r="28" spans="1:15" ht="22.5">
      <c r="A28" s="50">
        <v>3</v>
      </c>
      <c r="B28" s="51" t="s">
        <v>116</v>
      </c>
      <c r="C28" s="52"/>
      <c r="D28" s="52" t="s">
        <v>46</v>
      </c>
      <c r="E28" s="72">
        <v>1</v>
      </c>
      <c r="F28" s="83" t="s">
        <v>121</v>
      </c>
      <c r="G28" s="52"/>
      <c r="H28" s="52"/>
      <c r="I28" s="52"/>
      <c r="J28" s="373"/>
      <c r="K28" s="52"/>
      <c r="L28" s="52"/>
      <c r="M28" s="52"/>
      <c r="N28" s="52"/>
      <c r="O28" s="54" t="s">
        <v>197</v>
      </c>
    </row>
    <row r="29" spans="1:15" ht="22.5">
      <c r="A29" s="95">
        <v>4</v>
      </c>
      <c r="B29" s="102" t="s">
        <v>139</v>
      </c>
      <c r="C29" s="99"/>
      <c r="D29" s="99" t="s">
        <v>46</v>
      </c>
      <c r="E29" s="98">
        <v>1</v>
      </c>
      <c r="F29" s="101" t="s">
        <v>121</v>
      </c>
      <c r="G29" s="99"/>
      <c r="H29" s="99"/>
      <c r="I29" s="99"/>
      <c r="J29" s="373"/>
      <c r="K29" s="99"/>
      <c r="L29" s="99"/>
      <c r="M29" s="99"/>
      <c r="N29" s="99"/>
      <c r="O29" s="103" t="s">
        <v>141</v>
      </c>
    </row>
    <row r="30" spans="1:15" ht="22.5" customHeight="1">
      <c r="A30" s="95">
        <v>5</v>
      </c>
      <c r="B30" s="102" t="s">
        <v>129</v>
      </c>
      <c r="C30" s="99"/>
      <c r="D30" s="97" t="s">
        <v>128</v>
      </c>
      <c r="E30" s="98">
        <v>1</v>
      </c>
      <c r="F30" s="101" t="s">
        <v>121</v>
      </c>
      <c r="G30" s="99"/>
      <c r="H30" s="99"/>
      <c r="I30" s="99"/>
      <c r="J30" s="373"/>
      <c r="K30" s="99"/>
      <c r="L30" s="99"/>
      <c r="M30" s="99"/>
      <c r="N30" s="99"/>
      <c r="O30" s="103" t="s">
        <v>134</v>
      </c>
    </row>
    <row r="31" spans="1:15" ht="18" customHeight="1">
      <c r="A31" s="254" t="s">
        <v>52</v>
      </c>
      <c r="B31" s="255"/>
      <c r="C31" s="56"/>
      <c r="D31" s="56"/>
      <c r="E31" s="73">
        <f>SUM(E26:E30)</f>
        <v>5</v>
      </c>
      <c r="F31" s="57">
        <f>SUM(F26:F30)</f>
        <v>0</v>
      </c>
      <c r="G31" s="57">
        <f t="shared" ref="G31:N31" si="4">SUM(G26:G30)</f>
        <v>0</v>
      </c>
      <c r="H31" s="57">
        <f t="shared" si="4"/>
        <v>0</v>
      </c>
      <c r="I31" s="57">
        <f t="shared" si="4"/>
        <v>0</v>
      </c>
      <c r="J31" s="374">
        <f t="shared" si="4"/>
        <v>0</v>
      </c>
      <c r="K31" s="57">
        <f t="shared" si="4"/>
        <v>0</v>
      </c>
      <c r="L31" s="57">
        <f t="shared" si="4"/>
        <v>0</v>
      </c>
      <c r="M31" s="57">
        <f t="shared" si="4"/>
        <v>0</v>
      </c>
      <c r="N31" s="57">
        <f t="shared" si="4"/>
        <v>0</v>
      </c>
      <c r="O31" s="59"/>
    </row>
    <row r="32" spans="1:15" ht="18" customHeight="1">
      <c r="A32" s="261" t="s">
        <v>53</v>
      </c>
      <c r="B32" s="262"/>
      <c r="C32" s="258"/>
      <c r="D32" s="259"/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60"/>
    </row>
    <row r="33" spans="1:20" s="19" customFormat="1" ht="18" customHeight="1">
      <c r="A33" s="86" t="s">
        <v>100</v>
      </c>
      <c r="B33" s="84" t="s">
        <v>54</v>
      </c>
      <c r="C33" s="87"/>
      <c r="D33" s="52" t="s">
        <v>46</v>
      </c>
      <c r="E33" s="72">
        <v>6</v>
      </c>
      <c r="F33" s="52">
        <v>108</v>
      </c>
      <c r="G33" s="52">
        <v>86</v>
      </c>
      <c r="H33" s="52">
        <v>22</v>
      </c>
      <c r="I33" s="52"/>
      <c r="J33" s="373">
        <v>2</v>
      </c>
      <c r="K33" s="52">
        <v>2</v>
      </c>
      <c r="L33" s="52">
        <v>2</v>
      </c>
      <c r="M33" s="52"/>
      <c r="N33" s="52"/>
      <c r="O33" s="88"/>
      <c r="R33" s="21"/>
    </row>
    <row r="34" spans="1:20" s="19" customFormat="1" ht="18" customHeight="1">
      <c r="A34" s="86" t="s">
        <v>55</v>
      </c>
      <c r="B34" s="84" t="s">
        <v>56</v>
      </c>
      <c r="C34" s="87"/>
      <c r="D34" s="52" t="s">
        <v>46</v>
      </c>
      <c r="E34" s="72">
        <v>4</v>
      </c>
      <c r="F34" s="52">
        <f>I34*$I$4+J34*$J$4+K34*$K$4+L34*$L$4+M34*$M$4+N34*$N$4</f>
        <v>72</v>
      </c>
      <c r="G34" s="52">
        <f>F34*0.8</f>
        <v>58</v>
      </c>
      <c r="H34" s="52">
        <f>F34-G34</f>
        <v>14</v>
      </c>
      <c r="I34" s="52"/>
      <c r="J34" s="373"/>
      <c r="K34" s="52">
        <v>2</v>
      </c>
      <c r="L34" s="52">
        <v>2</v>
      </c>
      <c r="M34" s="52"/>
      <c r="N34" s="52"/>
      <c r="O34" s="88"/>
      <c r="Q34" s="79"/>
      <c r="R34" s="80"/>
      <c r="S34" s="79"/>
      <c r="T34" s="81"/>
    </row>
    <row r="35" spans="1:20" s="19" customFormat="1" ht="18" customHeight="1">
      <c r="A35" s="254" t="s">
        <v>57</v>
      </c>
      <c r="B35" s="255"/>
      <c r="C35" s="56"/>
      <c r="D35" s="56"/>
      <c r="E35" s="73">
        <f>SUM(E33:E34)</f>
        <v>10</v>
      </c>
      <c r="F35" s="57">
        <f>SUM(F33:F34)</f>
        <v>180</v>
      </c>
      <c r="G35" s="57">
        <f>SUM(G33:G34)</f>
        <v>144</v>
      </c>
      <c r="H35" s="57">
        <f t="shared" ref="H35:N35" si="5">SUM(H33:H34)</f>
        <v>36</v>
      </c>
      <c r="I35" s="57">
        <f t="shared" si="5"/>
        <v>0</v>
      </c>
      <c r="J35" s="374">
        <f t="shared" si="5"/>
        <v>2</v>
      </c>
      <c r="K35" s="57">
        <f t="shared" si="5"/>
        <v>4</v>
      </c>
      <c r="L35" s="57">
        <f t="shared" si="5"/>
        <v>4</v>
      </c>
      <c r="M35" s="57">
        <f t="shared" si="5"/>
        <v>0</v>
      </c>
      <c r="N35" s="57">
        <f t="shared" si="5"/>
        <v>0</v>
      </c>
      <c r="O35" s="58"/>
    </row>
    <row r="36" spans="1:20" s="19" customFormat="1" ht="18" customHeight="1">
      <c r="A36" s="261" t="s">
        <v>58</v>
      </c>
      <c r="B36" s="262"/>
      <c r="C36" s="265"/>
      <c r="D36" s="266"/>
      <c r="E36" s="266"/>
      <c r="F36" s="266"/>
      <c r="G36" s="266"/>
      <c r="H36" s="266"/>
      <c r="I36" s="266"/>
      <c r="J36" s="266"/>
      <c r="K36" s="266"/>
      <c r="L36" s="266"/>
      <c r="M36" s="266"/>
      <c r="N36" s="266"/>
      <c r="O36" s="267"/>
    </row>
    <row r="37" spans="1:20" s="19" customFormat="1" ht="18" customHeight="1" thickBot="1">
      <c r="A37" s="271" t="s">
        <v>59</v>
      </c>
      <c r="B37" s="272"/>
      <c r="C37" s="268"/>
      <c r="D37" s="269"/>
      <c r="E37" s="269"/>
      <c r="F37" s="269"/>
      <c r="G37" s="269"/>
      <c r="H37" s="269"/>
      <c r="I37" s="269"/>
      <c r="J37" s="269"/>
      <c r="K37" s="269"/>
      <c r="L37" s="269"/>
      <c r="M37" s="269"/>
      <c r="N37" s="269"/>
      <c r="O37" s="270"/>
    </row>
    <row r="38" spans="1:20" s="114" customFormat="1" ht="18.75" customHeight="1" thickBot="1">
      <c r="A38" s="104">
        <v>1</v>
      </c>
      <c r="B38" s="105" t="s">
        <v>142</v>
      </c>
      <c r="C38" s="106" t="s">
        <v>143</v>
      </c>
      <c r="D38" s="106" t="s">
        <v>45</v>
      </c>
      <c r="E38" s="107">
        <v>4</v>
      </c>
      <c r="F38" s="108">
        <f>I38*$I$4+J38*$J$4+K38*$K$4+L38*$L$4+M38*$M$4+N38*$N$4</f>
        <v>72</v>
      </c>
      <c r="G38" s="109">
        <f t="shared" ref="G38:G48" si="6">F38*0.6</f>
        <v>43</v>
      </c>
      <c r="H38" s="110">
        <f t="shared" ref="H38:H48" si="7">F38-G38</f>
        <v>29</v>
      </c>
      <c r="I38" s="106">
        <v>4</v>
      </c>
      <c r="J38" s="376"/>
      <c r="K38" s="106"/>
      <c r="L38" s="106"/>
      <c r="M38" s="111"/>
      <c r="N38" s="112"/>
      <c r="O38" s="113" t="s">
        <v>144</v>
      </c>
    </row>
    <row r="39" spans="1:20" s="114" customFormat="1" ht="18" customHeight="1">
      <c r="A39" s="115">
        <v>2</v>
      </c>
      <c r="B39" s="116" t="s">
        <v>160</v>
      </c>
      <c r="C39" s="106"/>
      <c r="D39" s="108" t="s">
        <v>45</v>
      </c>
      <c r="E39" s="117">
        <f t="shared" ref="E39:E48" si="8">F39/18</f>
        <v>3</v>
      </c>
      <c r="F39" s="108">
        <f>I39*$I$4+J39*$J$4+K39*$K$4+L39*$L$4+M39*$M$4+N39*$N$4</f>
        <v>54</v>
      </c>
      <c r="G39" s="118">
        <f t="shared" si="6"/>
        <v>32</v>
      </c>
      <c r="H39" s="119">
        <f t="shared" si="7"/>
        <v>22</v>
      </c>
      <c r="I39" s="120">
        <v>3</v>
      </c>
      <c r="J39" s="377"/>
      <c r="K39" s="108"/>
      <c r="L39" s="121"/>
      <c r="M39" s="108"/>
      <c r="N39" s="122"/>
      <c r="O39" s="123"/>
    </row>
    <row r="40" spans="1:20" s="114" customFormat="1" ht="18" customHeight="1">
      <c r="A40" s="115">
        <v>3</v>
      </c>
      <c r="B40" s="124" t="s">
        <v>145</v>
      </c>
      <c r="C40" s="108"/>
      <c r="D40" s="108" t="s">
        <v>193</v>
      </c>
      <c r="E40" s="117">
        <f t="shared" si="8"/>
        <v>3</v>
      </c>
      <c r="F40" s="108">
        <f t="shared" ref="F40:F48" si="9">I40*$I$4+J40*$J$4+K40*$K$4+L40*$L$4+M40*$M$4+N40*$N$4</f>
        <v>54</v>
      </c>
      <c r="G40" s="118">
        <f t="shared" si="6"/>
        <v>32</v>
      </c>
      <c r="H40" s="119">
        <f t="shared" si="7"/>
        <v>22</v>
      </c>
      <c r="I40" s="186"/>
      <c r="J40" s="186">
        <v>3</v>
      </c>
      <c r="K40" s="120"/>
      <c r="L40" s="108"/>
      <c r="M40" s="108"/>
      <c r="N40" s="122"/>
      <c r="O40" s="123"/>
    </row>
    <row r="41" spans="1:20" s="114" customFormat="1" ht="18" customHeight="1">
      <c r="A41" s="115">
        <v>4</v>
      </c>
      <c r="B41" s="125" t="s">
        <v>146</v>
      </c>
      <c r="C41" s="126"/>
      <c r="D41" s="127" t="s">
        <v>46</v>
      </c>
      <c r="E41" s="128">
        <f t="shared" si="8"/>
        <v>2</v>
      </c>
      <c r="F41" s="127">
        <f t="shared" si="9"/>
        <v>36</v>
      </c>
      <c r="G41" s="129">
        <f t="shared" si="6"/>
        <v>22</v>
      </c>
      <c r="H41" s="130">
        <f t="shared" si="7"/>
        <v>14</v>
      </c>
      <c r="I41" s="126"/>
      <c r="J41" s="378">
        <v>2</v>
      </c>
      <c r="K41" s="126"/>
      <c r="L41" s="127"/>
      <c r="M41" s="127"/>
      <c r="N41" s="131"/>
      <c r="O41" s="132" t="s">
        <v>147</v>
      </c>
    </row>
    <row r="42" spans="1:20" s="114" customFormat="1" ht="19.5" customHeight="1">
      <c r="A42" s="133">
        <v>5</v>
      </c>
      <c r="B42" s="134" t="s">
        <v>187</v>
      </c>
      <c r="C42" s="127" t="s">
        <v>143</v>
      </c>
      <c r="D42" s="127" t="s">
        <v>45</v>
      </c>
      <c r="E42" s="128">
        <f t="shared" si="8"/>
        <v>4</v>
      </c>
      <c r="F42" s="127">
        <f t="shared" si="9"/>
        <v>72</v>
      </c>
      <c r="G42" s="129">
        <f t="shared" si="6"/>
        <v>43</v>
      </c>
      <c r="H42" s="130">
        <f t="shared" si="7"/>
        <v>29</v>
      </c>
      <c r="I42" s="127"/>
      <c r="J42" s="379">
        <v>4</v>
      </c>
      <c r="K42" s="127"/>
      <c r="L42" s="127"/>
      <c r="M42" s="127"/>
      <c r="N42" s="131"/>
      <c r="O42" s="132"/>
    </row>
    <row r="43" spans="1:20" s="114" customFormat="1" ht="19.5" customHeight="1">
      <c r="A43" s="133">
        <v>6</v>
      </c>
      <c r="B43" s="134" t="s">
        <v>188</v>
      </c>
      <c r="C43" s="127" t="s">
        <v>143</v>
      </c>
      <c r="D43" s="127" t="s">
        <v>45</v>
      </c>
      <c r="E43" s="128">
        <f t="shared" si="8"/>
        <v>4</v>
      </c>
      <c r="F43" s="127">
        <f t="shared" si="9"/>
        <v>72</v>
      </c>
      <c r="G43" s="129">
        <f t="shared" si="6"/>
        <v>43</v>
      </c>
      <c r="H43" s="130">
        <f t="shared" si="7"/>
        <v>29</v>
      </c>
      <c r="I43" s="127"/>
      <c r="J43" s="379"/>
      <c r="K43" s="127">
        <v>4</v>
      </c>
      <c r="L43" s="127"/>
      <c r="M43" s="127"/>
      <c r="N43" s="131"/>
      <c r="O43" s="132"/>
    </row>
    <row r="44" spans="1:20" s="114" customFormat="1" ht="18" customHeight="1">
      <c r="A44" s="133">
        <v>7</v>
      </c>
      <c r="B44" s="125" t="s">
        <v>189</v>
      </c>
      <c r="C44" s="126" t="s">
        <v>143</v>
      </c>
      <c r="D44" s="126" t="s">
        <v>45</v>
      </c>
      <c r="E44" s="128">
        <f t="shared" si="8"/>
        <v>6</v>
      </c>
      <c r="F44" s="127">
        <f t="shared" si="9"/>
        <v>108</v>
      </c>
      <c r="G44" s="129">
        <f t="shared" si="6"/>
        <v>65</v>
      </c>
      <c r="H44" s="130">
        <f t="shared" si="7"/>
        <v>43</v>
      </c>
      <c r="I44" s="126"/>
      <c r="J44" s="378"/>
      <c r="K44" s="127">
        <v>6</v>
      </c>
      <c r="L44" s="135"/>
      <c r="M44" s="127"/>
      <c r="N44" s="131"/>
      <c r="O44" s="136"/>
    </row>
    <row r="45" spans="1:20" s="114" customFormat="1" ht="18" customHeight="1">
      <c r="A45" s="133">
        <v>8</v>
      </c>
      <c r="B45" s="125" t="s">
        <v>190</v>
      </c>
      <c r="C45" s="126"/>
      <c r="D45" s="126" t="s">
        <v>45</v>
      </c>
      <c r="E45" s="128">
        <f t="shared" si="8"/>
        <v>2</v>
      </c>
      <c r="F45" s="127">
        <f t="shared" si="9"/>
        <v>36</v>
      </c>
      <c r="G45" s="129">
        <f t="shared" si="6"/>
        <v>22</v>
      </c>
      <c r="H45" s="130">
        <f t="shared" si="7"/>
        <v>14</v>
      </c>
      <c r="I45" s="126"/>
      <c r="J45" s="378"/>
      <c r="K45" s="126">
        <v>2</v>
      </c>
      <c r="L45" s="127"/>
      <c r="M45" s="127"/>
      <c r="N45" s="131"/>
      <c r="O45" s="136"/>
    </row>
    <row r="46" spans="1:20" s="114" customFormat="1" ht="18" customHeight="1">
      <c r="A46" s="133">
        <v>9</v>
      </c>
      <c r="B46" s="125" t="s">
        <v>199</v>
      </c>
      <c r="C46" s="126" t="s">
        <v>143</v>
      </c>
      <c r="D46" s="126" t="s">
        <v>45</v>
      </c>
      <c r="E46" s="128">
        <f t="shared" si="8"/>
        <v>4</v>
      </c>
      <c r="F46" s="127">
        <f t="shared" si="9"/>
        <v>72</v>
      </c>
      <c r="G46" s="129">
        <f t="shared" si="6"/>
        <v>43</v>
      </c>
      <c r="H46" s="130">
        <f t="shared" si="7"/>
        <v>29</v>
      </c>
      <c r="I46" s="126"/>
      <c r="J46" s="378"/>
      <c r="K46" s="126"/>
      <c r="L46" s="127">
        <v>4</v>
      </c>
      <c r="M46" s="127"/>
      <c r="N46" s="131"/>
      <c r="O46" s="132"/>
    </row>
    <row r="47" spans="1:20" s="114" customFormat="1" ht="18" customHeight="1">
      <c r="A47" s="133">
        <v>10</v>
      </c>
      <c r="B47" s="134" t="s">
        <v>148</v>
      </c>
      <c r="C47" s="127"/>
      <c r="D47" s="127" t="s">
        <v>45</v>
      </c>
      <c r="E47" s="128">
        <f t="shared" si="8"/>
        <v>3</v>
      </c>
      <c r="F47" s="127">
        <f t="shared" si="9"/>
        <v>54</v>
      </c>
      <c r="G47" s="129">
        <f t="shared" si="6"/>
        <v>32</v>
      </c>
      <c r="H47" s="130">
        <f t="shared" si="7"/>
        <v>22</v>
      </c>
      <c r="I47" s="127"/>
      <c r="J47" s="379"/>
      <c r="K47" s="130"/>
      <c r="L47" s="127">
        <v>3</v>
      </c>
      <c r="M47" s="127"/>
      <c r="N47" s="131"/>
      <c r="O47" s="140" t="s">
        <v>149</v>
      </c>
    </row>
    <row r="48" spans="1:20" s="114" customFormat="1" ht="19.5" customHeight="1">
      <c r="A48" s="133">
        <v>11</v>
      </c>
      <c r="B48" s="189" t="s">
        <v>200</v>
      </c>
      <c r="C48" s="127" t="s">
        <v>159</v>
      </c>
      <c r="D48" s="127" t="s">
        <v>45</v>
      </c>
      <c r="E48" s="128">
        <f t="shared" si="8"/>
        <v>4</v>
      </c>
      <c r="F48" s="127">
        <f t="shared" si="9"/>
        <v>72</v>
      </c>
      <c r="G48" s="129">
        <f t="shared" si="6"/>
        <v>43</v>
      </c>
      <c r="H48" s="130">
        <f t="shared" si="7"/>
        <v>29</v>
      </c>
      <c r="I48" s="127"/>
      <c r="J48" s="379"/>
      <c r="K48" s="130"/>
      <c r="L48" s="127"/>
      <c r="M48" s="127">
        <v>4</v>
      </c>
      <c r="N48" s="131"/>
      <c r="O48" s="140"/>
    </row>
    <row r="49" spans="1:15" s="114" customFormat="1" ht="18" customHeight="1">
      <c r="A49" s="133">
        <v>12</v>
      </c>
      <c r="B49" s="137" t="s">
        <v>183</v>
      </c>
      <c r="C49" s="138"/>
      <c r="D49" s="138" t="s">
        <v>45</v>
      </c>
      <c r="E49" s="128">
        <f t="shared" ref="E49" si="10">F49/18</f>
        <v>4</v>
      </c>
      <c r="F49" s="127">
        <f t="shared" ref="F49" si="11">I49*$I$4+J49*$J$4+K49*$K$4+L49*$L$4+M49*$M$4+N49*$N$4</f>
        <v>72</v>
      </c>
      <c r="G49" s="129">
        <f t="shared" ref="G49" si="12">F49*0.6</f>
        <v>43</v>
      </c>
      <c r="H49" s="130">
        <f t="shared" ref="H49" si="13">F49-G49</f>
        <v>29</v>
      </c>
      <c r="I49" s="138"/>
      <c r="J49" s="187"/>
      <c r="K49" s="138"/>
      <c r="L49" s="187"/>
      <c r="M49" s="138">
        <v>4</v>
      </c>
      <c r="N49" s="131"/>
      <c r="O49" s="139"/>
    </row>
    <row r="50" spans="1:15" s="19" customFormat="1" ht="18" customHeight="1">
      <c r="A50" s="254" t="s">
        <v>60</v>
      </c>
      <c r="B50" s="255"/>
      <c r="C50" s="56"/>
      <c r="D50" s="56"/>
      <c r="E50" s="73">
        <f t="shared" ref="E50:N50" si="14">SUM(E38:E49)</f>
        <v>43</v>
      </c>
      <c r="F50" s="57">
        <f t="shared" si="14"/>
        <v>774</v>
      </c>
      <c r="G50" s="57">
        <f t="shared" si="14"/>
        <v>463</v>
      </c>
      <c r="H50" s="57">
        <f t="shared" si="14"/>
        <v>311</v>
      </c>
      <c r="I50" s="57">
        <f t="shared" si="14"/>
        <v>7</v>
      </c>
      <c r="J50" s="374">
        <f t="shared" si="14"/>
        <v>9</v>
      </c>
      <c r="K50" s="57">
        <f t="shared" si="14"/>
        <v>12</v>
      </c>
      <c r="L50" s="57">
        <f t="shared" si="14"/>
        <v>7</v>
      </c>
      <c r="M50" s="57">
        <f t="shared" si="14"/>
        <v>8</v>
      </c>
      <c r="N50" s="57">
        <f t="shared" si="14"/>
        <v>0</v>
      </c>
      <c r="O50" s="58"/>
    </row>
    <row r="51" spans="1:15" s="19" customFormat="1" ht="18" customHeight="1">
      <c r="A51" s="273" t="s">
        <v>61</v>
      </c>
      <c r="B51" s="274"/>
      <c r="C51" s="275"/>
      <c r="D51" s="275"/>
      <c r="E51" s="275"/>
      <c r="F51" s="275"/>
      <c r="G51" s="275"/>
      <c r="H51" s="275"/>
      <c r="I51" s="275"/>
      <c r="J51" s="275"/>
      <c r="K51" s="275"/>
      <c r="L51" s="275"/>
      <c r="M51" s="275"/>
      <c r="N51" s="275"/>
      <c r="O51" s="276"/>
    </row>
    <row r="52" spans="1:15" s="114" customFormat="1" ht="18" customHeight="1">
      <c r="A52" s="141">
        <v>1</v>
      </c>
      <c r="B52" s="134" t="s">
        <v>62</v>
      </c>
      <c r="C52" s="127"/>
      <c r="D52" s="127" t="s">
        <v>46</v>
      </c>
      <c r="E52" s="142">
        <f>F52/18</f>
        <v>6</v>
      </c>
      <c r="F52" s="127">
        <f>I52*$I$4+J52*$J$4+K52*$K$4+L52*$L$4+M52*$M$4+N52*$N$4</f>
        <v>108</v>
      </c>
      <c r="G52" s="143">
        <f>F52*0.8</f>
        <v>86</v>
      </c>
      <c r="H52" s="144">
        <f>F52-G52</f>
        <v>22</v>
      </c>
      <c r="I52" s="142"/>
      <c r="J52" s="379"/>
      <c r="K52" s="127">
        <v>3</v>
      </c>
      <c r="L52" s="127">
        <v>3</v>
      </c>
      <c r="M52" s="127"/>
      <c r="N52" s="127"/>
      <c r="O52" s="145" t="s">
        <v>150</v>
      </c>
    </row>
    <row r="53" spans="1:15" s="19" customFormat="1" ht="18" customHeight="1">
      <c r="A53" s="254" t="s">
        <v>63</v>
      </c>
      <c r="B53" s="255"/>
      <c r="C53" s="61"/>
      <c r="D53" s="61"/>
      <c r="E53" s="73">
        <f t="shared" ref="E53:N53" si="15">SUM(E52:E52)</f>
        <v>6</v>
      </c>
      <c r="F53" s="57">
        <f t="shared" si="15"/>
        <v>108</v>
      </c>
      <c r="G53" s="57">
        <f t="shared" si="15"/>
        <v>86</v>
      </c>
      <c r="H53" s="57">
        <f t="shared" si="15"/>
        <v>22</v>
      </c>
      <c r="I53" s="57">
        <f t="shared" si="15"/>
        <v>0</v>
      </c>
      <c r="J53" s="374">
        <f t="shared" si="15"/>
        <v>0</v>
      </c>
      <c r="K53" s="57">
        <f t="shared" si="15"/>
        <v>3</v>
      </c>
      <c r="L53" s="57">
        <f t="shared" si="15"/>
        <v>3</v>
      </c>
      <c r="M53" s="57">
        <f t="shared" si="15"/>
        <v>0</v>
      </c>
      <c r="N53" s="57">
        <f t="shared" si="15"/>
        <v>0</v>
      </c>
      <c r="O53" s="58"/>
    </row>
    <row r="54" spans="1:15" s="19" customFormat="1" ht="18" customHeight="1">
      <c r="A54" s="261" t="s">
        <v>64</v>
      </c>
      <c r="B54" s="262"/>
      <c r="C54" s="245"/>
      <c r="D54" s="245"/>
      <c r="E54" s="245"/>
      <c r="F54" s="245"/>
      <c r="G54" s="245"/>
      <c r="H54" s="245"/>
      <c r="I54" s="245"/>
      <c r="J54" s="245"/>
      <c r="K54" s="245"/>
      <c r="L54" s="245"/>
      <c r="M54" s="245"/>
      <c r="N54" s="245"/>
      <c r="O54" s="246"/>
    </row>
    <row r="55" spans="1:15" s="19" customFormat="1" ht="18" customHeight="1">
      <c r="A55" s="263" t="s">
        <v>65</v>
      </c>
      <c r="B55" s="264"/>
      <c r="C55" s="245"/>
      <c r="D55" s="245"/>
      <c r="E55" s="245"/>
      <c r="F55" s="245"/>
      <c r="G55" s="245"/>
      <c r="H55" s="245"/>
      <c r="I55" s="245"/>
      <c r="J55" s="245"/>
      <c r="K55" s="245"/>
      <c r="L55" s="245"/>
      <c r="M55" s="245"/>
      <c r="N55" s="245"/>
      <c r="O55" s="246"/>
    </row>
    <row r="56" spans="1:15" s="114" customFormat="1" ht="18" customHeight="1">
      <c r="A56" s="146">
        <v>1</v>
      </c>
      <c r="B56" s="147" t="s">
        <v>151</v>
      </c>
      <c r="C56" s="148"/>
      <c r="D56" s="147" t="s">
        <v>46</v>
      </c>
      <c r="E56" s="149">
        <f>F56/24</f>
        <v>1.5</v>
      </c>
      <c r="F56" s="150">
        <f t="shared" ref="F56:F59" si="16">I56*$I$4+J56*$J$4+K56*$K$4+L56*$L$4+M56*$M$4+N56*$N$4</f>
        <v>36</v>
      </c>
      <c r="G56" s="148"/>
      <c r="H56" s="148">
        <f>F56</f>
        <v>36</v>
      </c>
      <c r="I56" s="148">
        <v>2</v>
      </c>
      <c r="J56" s="380"/>
      <c r="K56" s="151"/>
      <c r="L56" s="152"/>
      <c r="M56" s="153"/>
      <c r="N56" s="150"/>
      <c r="O56" s="154"/>
    </row>
    <row r="57" spans="1:15" s="114" customFormat="1" ht="18" customHeight="1">
      <c r="A57" s="146">
        <v>2</v>
      </c>
      <c r="B57" s="147" t="s">
        <v>152</v>
      </c>
      <c r="C57" s="150"/>
      <c r="D57" s="147" t="s">
        <v>46</v>
      </c>
      <c r="E57" s="149">
        <f t="shared" ref="E57:E60" si="17">F57/24</f>
        <v>1.5</v>
      </c>
      <c r="F57" s="150">
        <f t="shared" si="16"/>
        <v>36</v>
      </c>
      <c r="G57" s="155"/>
      <c r="H57" s="150">
        <v>36</v>
      </c>
      <c r="I57" s="151">
        <v>2</v>
      </c>
      <c r="J57" s="381"/>
      <c r="K57" s="150"/>
      <c r="L57" s="156"/>
      <c r="M57" s="157"/>
      <c r="N57" s="150"/>
      <c r="O57" s="158"/>
    </row>
    <row r="58" spans="1:15" s="114" customFormat="1" ht="18" customHeight="1">
      <c r="A58" s="162">
        <v>3</v>
      </c>
      <c r="B58" s="163" t="s">
        <v>191</v>
      </c>
      <c r="C58" s="164" t="s">
        <v>196</v>
      </c>
      <c r="D58" s="163" t="s">
        <v>46</v>
      </c>
      <c r="E58" s="149">
        <f t="shared" si="17"/>
        <v>3</v>
      </c>
      <c r="F58" s="150">
        <f t="shared" si="16"/>
        <v>72</v>
      </c>
      <c r="G58" s="164"/>
      <c r="H58" s="148">
        <f>F58</f>
        <v>72</v>
      </c>
      <c r="I58" s="164"/>
      <c r="J58" s="382"/>
      <c r="K58" s="165">
        <v>4</v>
      </c>
      <c r="L58" s="164"/>
      <c r="M58" s="153"/>
      <c r="N58" s="150"/>
      <c r="O58" s="154"/>
    </row>
    <row r="59" spans="1:15" s="114" customFormat="1" ht="18" customHeight="1">
      <c r="A59" s="146">
        <v>4</v>
      </c>
      <c r="B59" s="147" t="s">
        <v>153</v>
      </c>
      <c r="C59" s="148"/>
      <c r="D59" s="147" t="s">
        <v>46</v>
      </c>
      <c r="E59" s="149">
        <f>F59/18</f>
        <v>1</v>
      </c>
      <c r="F59" s="150">
        <f t="shared" si="16"/>
        <v>18</v>
      </c>
      <c r="G59" s="148"/>
      <c r="H59" s="148">
        <f>F59</f>
        <v>18</v>
      </c>
      <c r="I59" s="148"/>
      <c r="J59" s="383"/>
      <c r="K59" s="148"/>
      <c r="L59" s="150">
        <v>1</v>
      </c>
      <c r="M59" s="157"/>
      <c r="N59" s="150"/>
      <c r="O59" s="188" t="s">
        <v>198</v>
      </c>
    </row>
    <row r="60" spans="1:15" s="114" customFormat="1" ht="18" customHeight="1">
      <c r="A60" s="159">
        <v>5</v>
      </c>
      <c r="B60" s="156" t="s">
        <v>154</v>
      </c>
      <c r="C60" s="150"/>
      <c r="D60" s="163" t="s">
        <v>46</v>
      </c>
      <c r="E60" s="149">
        <f t="shared" si="17"/>
        <v>4.5</v>
      </c>
      <c r="F60" s="150">
        <v>108</v>
      </c>
      <c r="G60" s="150"/>
      <c r="H60" s="148">
        <f>F60</f>
        <v>108</v>
      </c>
      <c r="I60" s="150"/>
      <c r="J60" s="381"/>
      <c r="K60" s="150"/>
      <c r="L60" s="150" t="s">
        <v>155</v>
      </c>
      <c r="M60" s="157"/>
      <c r="N60" s="150"/>
      <c r="O60" s="158"/>
    </row>
    <row r="61" spans="1:15" s="114" customFormat="1" ht="18" customHeight="1">
      <c r="A61" s="159">
        <v>6</v>
      </c>
      <c r="B61" s="156" t="s">
        <v>182</v>
      </c>
      <c r="C61" s="150"/>
      <c r="D61" s="160" t="s">
        <v>46</v>
      </c>
      <c r="E61" s="149">
        <f>F61/24</f>
        <v>1.5</v>
      </c>
      <c r="F61" s="150">
        <f>I61*$I$4+J61*$J$4+K61*$K$4+L61*$L$4+M61*$M$4+N61*$N$4</f>
        <v>36</v>
      </c>
      <c r="G61" s="148"/>
      <c r="H61" s="148">
        <f>F61</f>
        <v>36</v>
      </c>
      <c r="I61" s="148"/>
      <c r="J61" s="383"/>
      <c r="K61" s="148"/>
      <c r="L61" s="148"/>
      <c r="M61" s="148">
        <v>2</v>
      </c>
      <c r="N61" s="150"/>
      <c r="O61" s="161"/>
    </row>
    <row r="62" spans="1:15" s="19" customFormat="1" ht="18" customHeight="1">
      <c r="A62" s="50">
        <v>7</v>
      </c>
      <c r="B62" s="84" t="s">
        <v>103</v>
      </c>
      <c r="C62" s="52"/>
      <c r="D62" s="52" t="s">
        <v>46</v>
      </c>
      <c r="E62" s="71">
        <v>2</v>
      </c>
      <c r="F62" s="53">
        <v>54</v>
      </c>
      <c r="G62" s="52"/>
      <c r="H62" s="52">
        <v>54</v>
      </c>
      <c r="I62" s="52"/>
      <c r="J62" s="373"/>
      <c r="K62" s="52"/>
      <c r="L62" s="84"/>
      <c r="M62" s="53" t="s">
        <v>113</v>
      </c>
      <c r="N62" s="52"/>
      <c r="O62" s="89"/>
    </row>
    <row r="63" spans="1:15" s="19" customFormat="1" ht="18" customHeight="1">
      <c r="A63" s="50">
        <v>8</v>
      </c>
      <c r="B63" s="84" t="s">
        <v>66</v>
      </c>
      <c r="C63" s="52"/>
      <c r="D63" s="52" t="s">
        <v>46</v>
      </c>
      <c r="E63" s="71">
        <v>8</v>
      </c>
      <c r="F63" s="52">
        <v>324</v>
      </c>
      <c r="G63" s="52"/>
      <c r="H63" s="52">
        <v>324</v>
      </c>
      <c r="I63" s="52"/>
      <c r="J63" s="373"/>
      <c r="K63" s="52"/>
      <c r="L63" s="84"/>
      <c r="M63" s="53"/>
      <c r="N63" s="52" t="s">
        <v>110</v>
      </c>
      <c r="O63" s="89" t="s">
        <v>114</v>
      </c>
    </row>
    <row r="64" spans="1:15" s="19" customFormat="1" ht="19.5" customHeight="1">
      <c r="A64" s="64"/>
      <c r="B64" s="63"/>
      <c r="C64" s="62"/>
      <c r="D64" s="62"/>
      <c r="E64" s="74"/>
      <c r="F64" s="62"/>
      <c r="G64" s="62"/>
      <c r="H64" s="62"/>
      <c r="I64" s="62"/>
      <c r="J64" s="373"/>
      <c r="K64" s="62"/>
      <c r="L64" s="63"/>
      <c r="M64" s="62"/>
      <c r="N64" s="60"/>
      <c r="O64" s="65"/>
    </row>
    <row r="65" spans="1:15" s="35" customFormat="1" ht="18" customHeight="1">
      <c r="A65" s="254" t="s">
        <v>67</v>
      </c>
      <c r="B65" s="255"/>
      <c r="C65" s="57"/>
      <c r="D65" s="57"/>
      <c r="E65" s="75">
        <f t="shared" ref="E65:N65" si="18">SUM(E56:E64)</f>
        <v>23</v>
      </c>
      <c r="F65" s="66">
        <f t="shared" si="18"/>
        <v>684</v>
      </c>
      <c r="G65" s="66">
        <f t="shared" si="18"/>
        <v>0</v>
      </c>
      <c r="H65" s="66">
        <f t="shared" si="18"/>
        <v>684</v>
      </c>
      <c r="I65" s="66">
        <f t="shared" si="18"/>
        <v>4</v>
      </c>
      <c r="J65" s="384">
        <f t="shared" si="18"/>
        <v>0</v>
      </c>
      <c r="K65" s="66">
        <f t="shared" si="18"/>
        <v>4</v>
      </c>
      <c r="L65" s="66">
        <f t="shared" si="18"/>
        <v>1</v>
      </c>
      <c r="M65" s="66">
        <f t="shared" si="18"/>
        <v>2</v>
      </c>
      <c r="N65" s="66">
        <f t="shared" si="18"/>
        <v>0</v>
      </c>
      <c r="O65" s="67"/>
    </row>
    <row r="66" spans="1:15" s="19" customFormat="1" ht="27" customHeight="1">
      <c r="A66" s="242" t="s">
        <v>105</v>
      </c>
      <c r="B66" s="243"/>
      <c r="C66" s="244"/>
      <c r="D66" s="244"/>
      <c r="E66" s="244"/>
      <c r="F66" s="244"/>
      <c r="G66" s="244"/>
      <c r="H66" s="244"/>
      <c r="I66" s="244"/>
      <c r="J66" s="244"/>
      <c r="K66" s="244"/>
      <c r="L66" s="244"/>
      <c r="M66" s="244"/>
      <c r="N66" s="244"/>
      <c r="O66" s="68"/>
    </row>
    <row r="67" spans="1:15" s="114" customFormat="1" ht="29.25" customHeight="1">
      <c r="A67" s="166" t="s">
        <v>156</v>
      </c>
      <c r="B67" s="167" t="s">
        <v>157</v>
      </c>
      <c r="C67" s="168"/>
      <c r="D67" s="169" t="s">
        <v>46</v>
      </c>
      <c r="E67" s="170">
        <f>F67/24</f>
        <v>3</v>
      </c>
      <c r="F67" s="171">
        <f>I67*$I$4+J67*$J$4+K67*$K$4+L67*$L$4+M67*$M$4+N67*$N$4</f>
        <v>72</v>
      </c>
      <c r="G67" s="168"/>
      <c r="H67" s="168">
        <f t="shared" ref="H67" si="19">F67</f>
        <v>72</v>
      </c>
      <c r="I67" s="168"/>
      <c r="J67" s="385"/>
      <c r="K67" s="168"/>
      <c r="L67" s="168"/>
      <c r="M67" s="168">
        <v>4</v>
      </c>
      <c r="N67" s="168"/>
      <c r="O67" s="172"/>
    </row>
    <row r="68" spans="1:15" s="19" customFormat="1" ht="18" customHeight="1">
      <c r="A68" s="279" t="s">
        <v>68</v>
      </c>
      <c r="B68" s="280"/>
      <c r="C68" s="69"/>
      <c r="D68" s="69"/>
      <c r="E68" s="76">
        <f t="shared" ref="E68:N68" si="20">SUM(E67:E67)</f>
        <v>3</v>
      </c>
      <c r="F68" s="70">
        <f t="shared" si="20"/>
        <v>72</v>
      </c>
      <c r="G68" s="70">
        <f t="shared" si="20"/>
        <v>0</v>
      </c>
      <c r="H68" s="70">
        <f t="shared" si="20"/>
        <v>72</v>
      </c>
      <c r="I68" s="70">
        <f t="shared" si="20"/>
        <v>0</v>
      </c>
      <c r="J68" s="386">
        <f t="shared" si="20"/>
        <v>0</v>
      </c>
      <c r="K68" s="70">
        <f t="shared" si="20"/>
        <v>0</v>
      </c>
      <c r="L68" s="70">
        <f t="shared" si="20"/>
        <v>0</v>
      </c>
      <c r="M68" s="70">
        <f t="shared" si="20"/>
        <v>4</v>
      </c>
      <c r="N68" s="70">
        <f t="shared" si="20"/>
        <v>0</v>
      </c>
      <c r="O68" s="58"/>
    </row>
    <row r="69" spans="1:15" ht="18" customHeight="1">
      <c r="A69" s="285" t="s">
        <v>69</v>
      </c>
      <c r="B69" s="286"/>
      <c r="C69" s="286"/>
      <c r="D69" s="286"/>
      <c r="E69" s="277">
        <f>SUM(E68,E65,E53,E50,E35,E31,E24)</f>
        <v>127</v>
      </c>
      <c r="F69" s="283">
        <f t="shared" ref="F69:N69" si="21">F68+F65+F53+F50+F35+F31+F24</f>
        <v>2412</v>
      </c>
      <c r="G69" s="283">
        <f t="shared" si="21"/>
        <v>1101</v>
      </c>
      <c r="H69" s="283">
        <f t="shared" si="21"/>
        <v>1311</v>
      </c>
      <c r="I69" s="281">
        <f t="shared" si="21"/>
        <v>25</v>
      </c>
      <c r="J69" s="387">
        <f t="shared" si="21"/>
        <v>23</v>
      </c>
      <c r="K69" s="281">
        <f t="shared" si="21"/>
        <v>23</v>
      </c>
      <c r="L69" s="281">
        <f t="shared" si="21"/>
        <v>21</v>
      </c>
      <c r="M69" s="281">
        <f t="shared" si="21"/>
        <v>15</v>
      </c>
      <c r="N69" s="281">
        <f t="shared" si="21"/>
        <v>0</v>
      </c>
      <c r="O69" s="289"/>
    </row>
    <row r="70" spans="1:15" ht="18" customHeight="1" thickBot="1">
      <c r="A70" s="287"/>
      <c r="B70" s="288"/>
      <c r="C70" s="288"/>
      <c r="D70" s="288"/>
      <c r="E70" s="278"/>
      <c r="F70" s="284"/>
      <c r="G70" s="284"/>
      <c r="H70" s="284"/>
      <c r="I70" s="282"/>
      <c r="J70" s="388"/>
      <c r="K70" s="282"/>
      <c r="L70" s="282"/>
      <c r="M70" s="282"/>
      <c r="N70" s="282"/>
      <c r="O70" s="290"/>
    </row>
    <row r="71" spans="1:15" ht="12" customHeight="1">
      <c r="A71" s="24"/>
      <c r="B71" s="24"/>
      <c r="C71" s="24"/>
      <c r="D71" s="24"/>
      <c r="E71" s="77"/>
      <c r="F71" s="25"/>
      <c r="G71" s="25"/>
      <c r="H71" s="26"/>
      <c r="I71" s="25"/>
      <c r="J71" s="389"/>
      <c r="K71" s="25"/>
      <c r="L71" s="25"/>
      <c r="M71" s="25"/>
      <c r="N71" s="25"/>
    </row>
    <row r="72" spans="1:15">
      <c r="I72" s="48"/>
      <c r="J72" s="390"/>
      <c r="K72" s="48"/>
      <c r="L72" s="48"/>
      <c r="M72" s="48"/>
      <c r="N72" s="48"/>
      <c r="O72" s="48"/>
    </row>
  </sheetData>
  <sheetProtection insertColumns="0" selectLockedCells="1"/>
  <protectedRanges>
    <protectedRange password="CEEF" sqref="A31:O37 A65:O65 E30:H30 A68:O70 F62 A50:O51 A29:H29 C11:J11 B2:O10 O21 A2:A22 A30:C30 A28:G28 B12:O20 B22:C22 G22:O22 F22:F23 O23 A24:O27 A53:O53" name="区域1"/>
  </protectedRanges>
  <mergeCells count="57">
    <mergeCell ref="O69:O70"/>
    <mergeCell ref="J69:J70"/>
    <mergeCell ref="L69:L70"/>
    <mergeCell ref="M69:M70"/>
    <mergeCell ref="N69:N70"/>
    <mergeCell ref="E69:E70"/>
    <mergeCell ref="A68:B68"/>
    <mergeCell ref="K69:K70"/>
    <mergeCell ref="F69:F70"/>
    <mergeCell ref="G69:G70"/>
    <mergeCell ref="H69:H70"/>
    <mergeCell ref="I69:I70"/>
    <mergeCell ref="A69:D70"/>
    <mergeCell ref="A55:B55"/>
    <mergeCell ref="C36:O37"/>
    <mergeCell ref="A37:B37"/>
    <mergeCell ref="A36:B36"/>
    <mergeCell ref="A65:B65"/>
    <mergeCell ref="A54:B54"/>
    <mergeCell ref="A53:B53"/>
    <mergeCell ref="A50:B50"/>
    <mergeCell ref="A51:B51"/>
    <mergeCell ref="C51:O51"/>
    <mergeCell ref="A66:B66"/>
    <mergeCell ref="C66:N66"/>
    <mergeCell ref="C54:O55"/>
    <mergeCell ref="C2:D3"/>
    <mergeCell ref="F2:H3"/>
    <mergeCell ref="E2:E3"/>
    <mergeCell ref="A4:B4"/>
    <mergeCell ref="K4:K5"/>
    <mergeCell ref="A5:B5"/>
    <mergeCell ref="F4:F5"/>
    <mergeCell ref="A31:B31"/>
    <mergeCell ref="A24:B24"/>
    <mergeCell ref="A25:B25"/>
    <mergeCell ref="C32:O32"/>
    <mergeCell ref="A32:B32"/>
    <mergeCell ref="A35:B35"/>
    <mergeCell ref="A1:O1"/>
    <mergeCell ref="I2:J2"/>
    <mergeCell ref="K2:L2"/>
    <mergeCell ref="M2:N2"/>
    <mergeCell ref="A2:B3"/>
    <mergeCell ref="O2:O3"/>
    <mergeCell ref="C25:O25"/>
    <mergeCell ref="L4:L5"/>
    <mergeCell ref="J4:J5"/>
    <mergeCell ref="E4:E5"/>
    <mergeCell ref="C4:C5"/>
    <mergeCell ref="D4:D5"/>
    <mergeCell ref="O4:O5"/>
    <mergeCell ref="N4:N5"/>
    <mergeCell ref="H4:H5"/>
    <mergeCell ref="I4:I5"/>
    <mergeCell ref="G4:G5"/>
    <mergeCell ref="M4:M5"/>
  </mergeCells>
  <phoneticPr fontId="46" type="noConversion"/>
  <printOptions horizontalCentered="1"/>
  <pageMargins left="0.19652777777777777" right="0.27500000000000002" top="0.51111111111111107" bottom="0.27500000000000002" header="0.47222222222222221" footer="0.39305555555555555"/>
  <pageSetup paperSize="9" scale="62" firstPageNumber="6" orientation="portrait" useFirstPageNumber="1" horizontalDpi="180" verticalDpi="180" r:id="rId1"/>
  <headerFooter alignWithMargins="0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T26"/>
  <sheetViews>
    <sheetView topLeftCell="A10" workbookViewId="0">
      <selection activeCell="R23" sqref="R23"/>
    </sheetView>
  </sheetViews>
  <sheetFormatPr defaultRowHeight="14.25"/>
  <cols>
    <col min="1" max="1" width="4.5" customWidth="1"/>
    <col min="2" max="2" width="7.625" customWidth="1"/>
    <col min="3" max="3" width="4.25" customWidth="1"/>
    <col min="4" max="4" width="5.375" customWidth="1"/>
    <col min="5" max="5" width="3.125" customWidth="1"/>
    <col min="7" max="7" width="3.875" customWidth="1"/>
    <col min="8" max="8" width="4.75" customWidth="1"/>
    <col min="9" max="9" width="5.125" customWidth="1"/>
    <col min="10" max="10" width="3.625" customWidth="1"/>
    <col min="11" max="11" width="5.25" customWidth="1"/>
    <col min="12" max="12" width="1.5" customWidth="1"/>
    <col min="13" max="13" width="6.375" customWidth="1"/>
    <col min="14" max="14" width="5" customWidth="1"/>
    <col min="15" max="15" width="6.375" customWidth="1"/>
    <col min="16" max="16" width="14" customWidth="1"/>
  </cols>
  <sheetData>
    <row r="1" spans="1:16" s="13" customFormat="1" ht="22.5" customHeight="1">
      <c r="B1" s="295" t="s">
        <v>70</v>
      </c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17"/>
      <c r="N1" s="17"/>
      <c r="O1" s="17"/>
    </row>
    <row r="2" spans="1:16" s="13" customFormat="1" ht="22.5" customHeight="1">
      <c r="A2" s="296" t="s">
        <v>71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</row>
    <row r="3" spans="1:16" s="13" customFormat="1" ht="22.5" customHeight="1" thickBot="1">
      <c r="A3" s="37"/>
      <c r="B3" s="298" t="s">
        <v>72</v>
      </c>
      <c r="C3" s="299"/>
      <c r="D3" s="300" t="s">
        <v>73</v>
      </c>
      <c r="E3" s="300"/>
      <c r="F3" s="300" t="s">
        <v>74</v>
      </c>
      <c r="G3" s="300"/>
      <c r="H3" s="300"/>
      <c r="I3" s="300"/>
      <c r="J3" s="300"/>
      <c r="K3" s="300"/>
      <c r="L3" s="300"/>
      <c r="M3" s="300"/>
      <c r="N3" s="300"/>
      <c r="O3" s="300"/>
      <c r="P3" s="301"/>
    </row>
    <row r="4" spans="1:16" s="13" customFormat="1" ht="20.100000000000001" customHeight="1">
      <c r="A4" s="37"/>
      <c r="B4" s="298" t="s">
        <v>75</v>
      </c>
      <c r="C4" s="299"/>
      <c r="D4" s="345">
        <v>2</v>
      </c>
      <c r="E4" s="346"/>
      <c r="F4" s="327" t="s">
        <v>184</v>
      </c>
      <c r="G4" s="333"/>
      <c r="H4" s="333"/>
      <c r="I4" s="333"/>
      <c r="J4" s="333"/>
      <c r="K4" s="333"/>
      <c r="L4" s="333"/>
      <c r="M4" s="333"/>
      <c r="N4" s="333"/>
      <c r="O4" s="333"/>
      <c r="P4" s="334"/>
    </row>
    <row r="5" spans="1:16" s="13" customFormat="1" ht="20.100000000000001" customHeight="1">
      <c r="A5" s="37"/>
      <c r="B5" s="343"/>
      <c r="C5" s="344"/>
      <c r="D5" s="347"/>
      <c r="E5" s="348"/>
      <c r="F5" s="335"/>
      <c r="G5" s="336"/>
      <c r="H5" s="336"/>
      <c r="I5" s="336"/>
      <c r="J5" s="336"/>
      <c r="K5" s="336"/>
      <c r="L5" s="336"/>
      <c r="M5" s="336"/>
      <c r="N5" s="336"/>
      <c r="O5" s="336"/>
      <c r="P5" s="337"/>
    </row>
    <row r="6" spans="1:16" s="13" customFormat="1" ht="20.100000000000001" customHeight="1">
      <c r="A6" s="37"/>
      <c r="B6" s="343"/>
      <c r="C6" s="344"/>
      <c r="D6" s="347"/>
      <c r="E6" s="348"/>
      <c r="F6" s="335"/>
      <c r="G6" s="336"/>
      <c r="H6" s="336"/>
      <c r="I6" s="336"/>
      <c r="J6" s="336"/>
      <c r="K6" s="336"/>
      <c r="L6" s="336"/>
      <c r="M6" s="336"/>
      <c r="N6" s="336"/>
      <c r="O6" s="336"/>
      <c r="P6" s="337"/>
    </row>
    <row r="7" spans="1:16" s="13" customFormat="1" ht="20.100000000000001" customHeight="1">
      <c r="A7" s="37"/>
      <c r="B7" s="315" t="s">
        <v>77</v>
      </c>
      <c r="C7" s="316"/>
      <c r="D7" s="319">
        <v>2</v>
      </c>
      <c r="E7" s="316"/>
      <c r="F7" s="309" t="s">
        <v>76</v>
      </c>
      <c r="G7" s="349"/>
      <c r="H7" s="349"/>
      <c r="I7" s="349"/>
      <c r="J7" s="349"/>
      <c r="K7" s="349"/>
      <c r="L7" s="349"/>
      <c r="M7" s="349"/>
      <c r="N7" s="349"/>
      <c r="O7" s="349"/>
      <c r="P7" s="350"/>
    </row>
    <row r="8" spans="1:16" s="13" customFormat="1" ht="20.100000000000001" customHeight="1">
      <c r="A8" s="37"/>
      <c r="B8" s="343"/>
      <c r="C8" s="344"/>
      <c r="D8" s="359"/>
      <c r="E8" s="344"/>
      <c r="F8" s="335"/>
      <c r="G8" s="336"/>
      <c r="H8" s="336"/>
      <c r="I8" s="336"/>
      <c r="J8" s="336"/>
      <c r="K8" s="336"/>
      <c r="L8" s="336"/>
      <c r="M8" s="336"/>
      <c r="N8" s="336"/>
      <c r="O8" s="336"/>
      <c r="P8" s="337"/>
    </row>
    <row r="9" spans="1:16" s="13" customFormat="1" ht="20.100000000000001" customHeight="1" thickBot="1">
      <c r="A9" s="37"/>
      <c r="B9" s="357"/>
      <c r="C9" s="358"/>
      <c r="D9" s="360"/>
      <c r="E9" s="358"/>
      <c r="F9" s="351"/>
      <c r="G9" s="352"/>
      <c r="H9" s="352"/>
      <c r="I9" s="352"/>
      <c r="J9" s="352"/>
      <c r="K9" s="352"/>
      <c r="L9" s="352"/>
      <c r="M9" s="352"/>
      <c r="N9" s="352"/>
      <c r="O9" s="352"/>
      <c r="P9" s="353"/>
    </row>
    <row r="10" spans="1:16" s="13" customFormat="1" ht="20.100000000000001" customHeight="1" thickBot="1">
      <c r="A10" s="296" t="s">
        <v>78</v>
      </c>
      <c r="B10" s="297"/>
      <c r="C10" s="297"/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  <c r="P10" s="297"/>
    </row>
    <row r="11" spans="1:16" s="13" customFormat="1" ht="20.100000000000001" customHeight="1" thickBot="1">
      <c r="A11" s="37"/>
      <c r="B11" s="298" t="s">
        <v>72</v>
      </c>
      <c r="C11" s="299"/>
      <c r="D11" s="300" t="s">
        <v>73</v>
      </c>
      <c r="E11" s="300"/>
      <c r="F11" s="354" t="s">
        <v>79</v>
      </c>
      <c r="G11" s="355"/>
      <c r="H11" s="355"/>
      <c r="I11" s="355"/>
      <c r="J11" s="355"/>
      <c r="K11" s="355"/>
      <c r="L11" s="355"/>
      <c r="M11" s="355"/>
      <c r="N11" s="355"/>
      <c r="O11" s="355"/>
      <c r="P11" s="356"/>
    </row>
    <row r="12" spans="1:16" s="13" customFormat="1" ht="32.25" customHeight="1">
      <c r="A12" s="37"/>
      <c r="B12" s="298" t="s">
        <v>75</v>
      </c>
      <c r="C12" s="299"/>
      <c r="D12" s="338">
        <v>2</v>
      </c>
      <c r="E12" s="339"/>
      <c r="F12" s="340" t="s">
        <v>185</v>
      </c>
      <c r="G12" s="341"/>
      <c r="H12" s="341"/>
      <c r="I12" s="341"/>
      <c r="J12" s="341"/>
      <c r="K12" s="341"/>
      <c r="L12" s="341"/>
      <c r="M12" s="341"/>
      <c r="N12" s="341"/>
      <c r="O12" s="341"/>
      <c r="P12" s="342"/>
    </row>
    <row r="13" spans="1:16" s="13" customFormat="1" ht="32.25" customHeight="1" thickBot="1">
      <c r="A13" s="37"/>
      <c r="B13" s="323" t="s">
        <v>77</v>
      </c>
      <c r="C13" s="324"/>
      <c r="D13" s="325">
        <v>2</v>
      </c>
      <c r="E13" s="324"/>
      <c r="F13" s="302" t="s">
        <v>185</v>
      </c>
      <c r="G13" s="303"/>
      <c r="H13" s="303"/>
      <c r="I13" s="303"/>
      <c r="J13" s="303"/>
      <c r="K13" s="303"/>
      <c r="L13" s="303"/>
      <c r="M13" s="303"/>
      <c r="N13" s="303"/>
      <c r="O13" s="303"/>
      <c r="P13" s="304"/>
    </row>
    <row r="14" spans="1:16" s="13" customFormat="1" ht="18.75" customHeight="1">
      <c r="A14" s="41"/>
      <c r="B14" s="15"/>
      <c r="C14" s="15"/>
      <c r="D14" s="15"/>
      <c r="E14" s="15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8"/>
    </row>
    <row r="15" spans="1:16" s="13" customFormat="1" ht="19.5" hidden="1" customHeight="1">
      <c r="A15" s="14"/>
      <c r="B15" s="15"/>
      <c r="C15" s="15"/>
      <c r="D15" s="15"/>
      <c r="E15" s="15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8"/>
    </row>
    <row r="16" spans="1:16" s="13" customFormat="1" ht="20.100000000000001" customHeight="1" thickBot="1">
      <c r="A16" s="296" t="s">
        <v>80</v>
      </c>
      <c r="B16" s="296"/>
      <c r="C16" s="296"/>
      <c r="D16" s="296"/>
      <c r="E16" s="296"/>
      <c r="F16" s="296"/>
      <c r="G16" s="296"/>
      <c r="H16" s="296"/>
      <c r="I16" s="296"/>
      <c r="J16" s="296"/>
      <c r="K16" s="296"/>
      <c r="L16" s="296"/>
      <c r="M16" s="296"/>
      <c r="N16" s="296"/>
      <c r="O16" s="296"/>
      <c r="P16" s="305"/>
    </row>
    <row r="17" spans="1:20" s="13" customFormat="1" ht="22.5" customHeight="1">
      <c r="A17" s="36"/>
      <c r="B17" s="321" t="s">
        <v>72</v>
      </c>
      <c r="C17" s="322"/>
      <c r="D17" s="292" t="s">
        <v>73</v>
      </c>
      <c r="E17" s="292"/>
      <c r="F17" s="306" t="s">
        <v>74</v>
      </c>
      <c r="G17" s="307"/>
      <c r="H17" s="307"/>
      <c r="I17" s="307"/>
      <c r="J17" s="307"/>
      <c r="K17" s="307"/>
      <c r="L17" s="307"/>
      <c r="M17" s="307"/>
      <c r="N17" s="307"/>
      <c r="O17" s="307"/>
      <c r="P17" s="308"/>
    </row>
    <row r="18" spans="1:20" s="13" customFormat="1" ht="20.25" customHeight="1">
      <c r="A18" s="41"/>
      <c r="B18" s="315" t="s">
        <v>75</v>
      </c>
      <c r="C18" s="316"/>
      <c r="D18" s="319">
        <v>3</v>
      </c>
      <c r="E18" s="316"/>
      <c r="F18" s="309" t="s">
        <v>192</v>
      </c>
      <c r="G18" s="310"/>
      <c r="H18" s="310"/>
      <c r="I18" s="310"/>
      <c r="J18" s="310"/>
      <c r="K18" s="310"/>
      <c r="L18" s="310"/>
      <c r="M18" s="310"/>
      <c r="N18" s="310"/>
      <c r="O18" s="310"/>
      <c r="P18" s="311"/>
    </row>
    <row r="19" spans="1:20" s="13" customFormat="1" ht="26.25" customHeight="1">
      <c r="A19" s="41"/>
      <c r="B19" s="317"/>
      <c r="C19" s="318"/>
      <c r="D19" s="320"/>
      <c r="E19" s="318"/>
      <c r="F19" s="312"/>
      <c r="G19" s="313"/>
      <c r="H19" s="313"/>
      <c r="I19" s="313"/>
      <c r="J19" s="313"/>
      <c r="K19" s="313"/>
      <c r="L19" s="313"/>
      <c r="M19" s="313"/>
      <c r="N19" s="313"/>
      <c r="O19" s="313"/>
      <c r="P19" s="314"/>
      <c r="T19" s="42"/>
    </row>
    <row r="20" spans="1:20" s="13" customFormat="1">
      <c r="A20" s="41"/>
      <c r="B20" s="315" t="s">
        <v>77</v>
      </c>
      <c r="C20" s="316"/>
      <c r="D20" s="319">
        <v>3</v>
      </c>
      <c r="E20" s="316"/>
      <c r="F20" s="309" t="s">
        <v>192</v>
      </c>
      <c r="G20" s="310"/>
      <c r="H20" s="310"/>
      <c r="I20" s="310"/>
      <c r="J20" s="310"/>
      <c r="K20" s="310"/>
      <c r="L20" s="310"/>
      <c r="M20" s="310"/>
      <c r="N20" s="310"/>
      <c r="O20" s="310"/>
      <c r="P20" s="311"/>
      <c r="T20" s="42"/>
    </row>
    <row r="21" spans="1:20" s="13" customFormat="1" ht="34.5" customHeight="1">
      <c r="A21" s="41"/>
      <c r="B21" s="317"/>
      <c r="C21" s="318"/>
      <c r="D21" s="320"/>
      <c r="E21" s="318"/>
      <c r="F21" s="312"/>
      <c r="G21" s="313"/>
      <c r="H21" s="313"/>
      <c r="I21" s="313"/>
      <c r="J21" s="313"/>
      <c r="K21" s="313"/>
      <c r="L21" s="313"/>
      <c r="M21" s="313"/>
      <c r="N21" s="313"/>
      <c r="O21" s="313"/>
      <c r="P21" s="314"/>
      <c r="T21"/>
    </row>
    <row r="22" spans="1:20" s="13" customFormat="1" ht="22.5" customHeight="1" thickBot="1">
      <c r="A22" s="296" t="s">
        <v>81</v>
      </c>
      <c r="B22" s="296"/>
      <c r="C22" s="296"/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305"/>
      <c r="T22"/>
    </row>
    <row r="23" spans="1:20" s="13" customFormat="1" ht="15" thickBot="1">
      <c r="A23" s="36"/>
      <c r="B23" s="326" t="s">
        <v>72</v>
      </c>
      <c r="C23" s="300"/>
      <c r="D23" s="300" t="s">
        <v>73</v>
      </c>
      <c r="E23" s="300"/>
      <c r="F23" s="300" t="s">
        <v>74</v>
      </c>
      <c r="G23" s="300"/>
      <c r="H23" s="300"/>
      <c r="I23" s="300"/>
      <c r="J23" s="300"/>
      <c r="K23" s="300"/>
      <c r="L23" s="300"/>
      <c r="M23" s="300"/>
      <c r="N23" s="300"/>
      <c r="O23" s="300"/>
      <c r="P23" s="301"/>
      <c r="T23"/>
    </row>
    <row r="24" spans="1:20" s="13" customFormat="1" ht="14.25" customHeight="1">
      <c r="A24" s="41"/>
      <c r="B24" s="291" t="s">
        <v>82</v>
      </c>
      <c r="C24" s="292"/>
      <c r="D24" s="292">
        <v>2</v>
      </c>
      <c r="E24" s="292"/>
      <c r="F24" s="327" t="s">
        <v>186</v>
      </c>
      <c r="G24" s="328"/>
      <c r="H24" s="328"/>
      <c r="I24" s="328"/>
      <c r="J24" s="328"/>
      <c r="K24" s="328"/>
      <c r="L24" s="328"/>
      <c r="M24" s="328"/>
      <c r="N24" s="328"/>
      <c r="O24" s="328"/>
      <c r="P24" s="329"/>
    </row>
    <row r="25" spans="1:20" s="13" customFormat="1" ht="15" thickBot="1">
      <c r="A25" s="41"/>
      <c r="B25" s="293"/>
      <c r="C25" s="294"/>
      <c r="D25" s="294"/>
      <c r="E25" s="294"/>
      <c r="F25" s="330"/>
      <c r="G25" s="331"/>
      <c r="H25" s="331"/>
      <c r="I25" s="331"/>
      <c r="J25" s="331"/>
      <c r="K25" s="331"/>
      <c r="L25" s="331"/>
      <c r="M25" s="331"/>
      <c r="N25" s="331"/>
      <c r="O25" s="331"/>
      <c r="P25" s="332"/>
    </row>
    <row r="26" spans="1:20" ht="24" customHeight="1"/>
  </sheetData>
  <mergeCells count="38">
    <mergeCell ref="F24:P25"/>
    <mergeCell ref="F4:P6"/>
    <mergeCell ref="A10:P10"/>
    <mergeCell ref="B12:C12"/>
    <mergeCell ref="D12:E12"/>
    <mergeCell ref="F12:P12"/>
    <mergeCell ref="B4:C6"/>
    <mergeCell ref="D4:E6"/>
    <mergeCell ref="F7:P9"/>
    <mergeCell ref="B11:C11"/>
    <mergeCell ref="D11:E11"/>
    <mergeCell ref="F11:P11"/>
    <mergeCell ref="B7:C9"/>
    <mergeCell ref="D7:E9"/>
    <mergeCell ref="D24:E25"/>
    <mergeCell ref="D17:E17"/>
    <mergeCell ref="D20:E21"/>
    <mergeCell ref="B13:C13"/>
    <mergeCell ref="D13:E13"/>
    <mergeCell ref="A22:P22"/>
    <mergeCell ref="B23:C23"/>
    <mergeCell ref="F23:P23"/>
    <mergeCell ref="B24:C25"/>
    <mergeCell ref="B1:L1"/>
    <mergeCell ref="A2:P2"/>
    <mergeCell ref="B3:C3"/>
    <mergeCell ref="D3:E3"/>
    <mergeCell ref="F3:P3"/>
    <mergeCell ref="F13:P13"/>
    <mergeCell ref="A16:P16"/>
    <mergeCell ref="F17:P17"/>
    <mergeCell ref="F20:P21"/>
    <mergeCell ref="B18:C19"/>
    <mergeCell ref="D18:E19"/>
    <mergeCell ref="B17:C17"/>
    <mergeCell ref="F18:P19"/>
    <mergeCell ref="D23:E23"/>
    <mergeCell ref="B20:C21"/>
  </mergeCells>
  <phoneticPr fontId="46" type="noConversion"/>
  <printOptions horizontalCentered="1"/>
  <pageMargins left="0.35433070866141736" right="0.35433070866141736" top="0.59055118110236227" bottom="0.59055118110236227" header="0.51181102362204722" footer="0.51181102362204722"/>
  <pageSetup paperSize="9" orientation="portrait" horizontalDpi="0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D14"/>
  <sheetViews>
    <sheetView topLeftCell="A7" workbookViewId="0">
      <selection activeCell="C12" sqref="C12"/>
    </sheetView>
  </sheetViews>
  <sheetFormatPr defaultRowHeight="14.25"/>
  <cols>
    <col min="1" max="1" width="17.875" customWidth="1"/>
    <col min="2" max="2" width="19" customWidth="1"/>
    <col min="3" max="3" width="17.375" customWidth="1"/>
    <col min="4" max="4" width="19.875" customWidth="1"/>
  </cols>
  <sheetData>
    <row r="1" spans="1:4" ht="25.5" customHeight="1">
      <c r="A1" s="2"/>
    </row>
    <row r="2" spans="1:4">
      <c r="A2" s="204" t="s">
        <v>173</v>
      </c>
      <c r="B2" s="204"/>
      <c r="C2" s="204"/>
      <c r="D2" s="204"/>
    </row>
    <row r="3" spans="1:4" ht="15.75" customHeight="1">
      <c r="A3" s="205"/>
      <c r="B3" s="205"/>
      <c r="C3" s="205"/>
      <c r="D3" s="205"/>
    </row>
    <row r="4" spans="1:4" ht="31.5" customHeight="1">
      <c r="A4" s="3" t="s">
        <v>83</v>
      </c>
      <c r="B4" s="4" t="s">
        <v>174</v>
      </c>
      <c r="C4" s="4" t="s">
        <v>175</v>
      </c>
      <c r="D4" s="5" t="s">
        <v>176</v>
      </c>
    </row>
    <row r="5" spans="1:4" ht="47.25" customHeight="1">
      <c r="A5" s="6" t="s">
        <v>85</v>
      </c>
      <c r="B5" s="7">
        <f>教学计划!F24+教学计划!F31+教学计划!F35</f>
        <v>774</v>
      </c>
      <c r="C5" s="8">
        <f>教学计划!F50+教学计划!F53+教学计划!F65+教学计划!F68</f>
        <v>1638</v>
      </c>
      <c r="D5" s="9">
        <f>SUM(B5:C5)</f>
        <v>2412</v>
      </c>
    </row>
    <row r="6" spans="1:4" ht="47.25" customHeight="1">
      <c r="A6" s="10" t="s">
        <v>86</v>
      </c>
      <c r="B6" s="11">
        <f>B5/D5</f>
        <v>0.32090000000000002</v>
      </c>
      <c r="C6" s="11">
        <f>1-B6</f>
        <v>0.67910000000000004</v>
      </c>
      <c r="D6" s="12">
        <f>SUM(B6:C6)</f>
        <v>1</v>
      </c>
    </row>
    <row r="7" spans="1:4" ht="25.5" customHeight="1"/>
    <row r="8" spans="1:4" ht="27" customHeight="1">
      <c r="A8" s="3" t="s">
        <v>83</v>
      </c>
      <c r="B8" s="4" t="s">
        <v>177</v>
      </c>
      <c r="C8" s="4" t="s">
        <v>178</v>
      </c>
      <c r="D8" s="5" t="s">
        <v>179</v>
      </c>
    </row>
    <row r="9" spans="1:4" ht="47.25" customHeight="1">
      <c r="A9" s="6" t="s">
        <v>85</v>
      </c>
      <c r="B9" s="7">
        <f>SUM(教学计划!H50,教学计划!H53,教学计划!H65,教学计划!H68)</f>
        <v>1089</v>
      </c>
      <c r="C9" s="7">
        <f>SUM(教学计划!G50,教学计划!G53,教学计划!G65,教学计划!G68)</f>
        <v>549</v>
      </c>
      <c r="D9" s="9">
        <f>SUM(B9:C9)</f>
        <v>1638</v>
      </c>
    </row>
    <row r="10" spans="1:4" ht="47.25" customHeight="1">
      <c r="A10" s="10" t="s">
        <v>86</v>
      </c>
      <c r="B10" s="43">
        <f>B9/$D$9</f>
        <v>0.66500000000000004</v>
      </c>
      <c r="C10" s="43">
        <f>C9/$D$9</f>
        <v>0.33500000000000002</v>
      </c>
      <c r="D10" s="43">
        <f>D9/$D$9</f>
        <v>1</v>
      </c>
    </row>
    <row r="11" spans="1:4" ht="18" customHeight="1"/>
    <row r="12" spans="1:4" ht="27.75" customHeight="1">
      <c r="A12" s="3" t="s">
        <v>83</v>
      </c>
      <c r="B12" s="4" t="s">
        <v>180</v>
      </c>
      <c r="C12" s="4" t="s">
        <v>181</v>
      </c>
      <c r="D12" s="5" t="s">
        <v>84</v>
      </c>
    </row>
    <row r="13" spans="1:4" ht="47.25" customHeight="1">
      <c r="A13" s="6" t="s">
        <v>85</v>
      </c>
      <c r="B13" s="7">
        <f>教学计划!F35+教学计划!F53+教学计划!F68</f>
        <v>360</v>
      </c>
      <c r="C13" s="7">
        <f>D13-B13</f>
        <v>2052</v>
      </c>
      <c r="D13" s="9">
        <f>D5</f>
        <v>2412</v>
      </c>
    </row>
    <row r="14" spans="1:4" ht="47.25" customHeight="1">
      <c r="A14" s="10" t="s">
        <v>86</v>
      </c>
      <c r="B14" s="11">
        <f>B13/D13</f>
        <v>0.14929999999999999</v>
      </c>
      <c r="C14" s="11">
        <f>1-B14</f>
        <v>0.85070000000000001</v>
      </c>
      <c r="D14" s="12">
        <f>SUM(B14:C14)</f>
        <v>1</v>
      </c>
    </row>
  </sheetData>
  <mergeCells count="1">
    <mergeCell ref="A2:D3"/>
  </mergeCells>
  <phoneticPr fontId="46" type="noConversion"/>
  <printOptions horizontalCentered="1"/>
  <pageMargins left="0.39305555555555555" right="0.39305555555555555" top="0.78680555555555554" bottom="0.78680555555555554" header="0.47222222222222221" footer="0.51111111111111107"/>
  <pageSetup paperSize="9" firstPageNumber="10" orientation="portrait" useFirstPageNumber="1" horizontalDpi="180" verticalDpi="180" r:id="rId1"/>
  <headerFooter alignWithMargins="0"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:H25"/>
  <sheetViews>
    <sheetView topLeftCell="B4" zoomScaleSheetLayoutView="100" workbookViewId="0">
      <selection activeCell="K9" sqref="K9"/>
    </sheetView>
  </sheetViews>
  <sheetFormatPr defaultRowHeight="14.25"/>
  <cols>
    <col min="1" max="1" width="0.875" hidden="1" customWidth="1"/>
    <col min="2" max="2" width="8.125" customWidth="1"/>
    <col min="3" max="3" width="25.625" customWidth="1"/>
    <col min="4" max="4" width="11.25" customWidth="1"/>
    <col min="5" max="5" width="6.875" customWidth="1"/>
    <col min="6" max="7" width="9.125" customWidth="1"/>
    <col min="8" max="8" width="14.625" customWidth="1"/>
  </cols>
  <sheetData>
    <row r="1" spans="2:8" ht="24.75" customHeight="1">
      <c r="B1" s="2"/>
    </row>
    <row r="2" spans="2:8" s="1" customFormat="1">
      <c r="B2" s="204" t="s">
        <v>87</v>
      </c>
      <c r="C2" s="204"/>
      <c r="D2" s="204"/>
      <c r="E2" s="204"/>
      <c r="F2" s="204"/>
      <c r="G2" s="204"/>
      <c r="H2" s="204"/>
    </row>
    <row r="3" spans="2:8" s="1" customFormat="1" ht="15" thickBot="1">
      <c r="B3" s="205"/>
      <c r="C3" s="205"/>
      <c r="D3" s="205"/>
      <c r="E3" s="205"/>
      <c r="F3" s="205"/>
      <c r="G3" s="205"/>
      <c r="H3" s="205"/>
    </row>
    <row r="4" spans="2:8" s="1" customFormat="1" ht="27.75" customHeight="1" thickBot="1">
      <c r="B4" s="38" t="s">
        <v>88</v>
      </c>
      <c r="C4" s="39" t="s">
        <v>89</v>
      </c>
      <c r="D4" s="39" t="s">
        <v>90</v>
      </c>
      <c r="E4" s="39" t="s">
        <v>31</v>
      </c>
      <c r="F4" s="39" t="s">
        <v>91</v>
      </c>
      <c r="G4" s="39" t="s">
        <v>92</v>
      </c>
      <c r="H4" s="40" t="s">
        <v>93</v>
      </c>
    </row>
    <row r="5" spans="2:8" s="1" customFormat="1" ht="24" customHeight="1">
      <c r="B5" s="173">
        <v>1</v>
      </c>
      <c r="C5" s="174" t="s">
        <v>94</v>
      </c>
      <c r="D5" s="175" t="s">
        <v>161</v>
      </c>
      <c r="E5" s="175"/>
      <c r="F5" s="175"/>
      <c r="G5" s="175" t="s">
        <v>95</v>
      </c>
      <c r="H5" s="176" t="s">
        <v>162</v>
      </c>
    </row>
    <row r="6" spans="2:8" s="1" customFormat="1" ht="24" customHeight="1">
      <c r="B6" s="173">
        <v>2</v>
      </c>
      <c r="C6" s="174" t="s">
        <v>96</v>
      </c>
      <c r="D6" s="175" t="s">
        <v>163</v>
      </c>
      <c r="E6" s="175"/>
      <c r="F6" s="175"/>
      <c r="G6" s="175" t="s">
        <v>95</v>
      </c>
      <c r="H6" s="176" t="s">
        <v>164</v>
      </c>
    </row>
    <row r="7" spans="2:8" s="1" customFormat="1" ht="24" customHeight="1">
      <c r="B7" s="173">
        <v>3</v>
      </c>
      <c r="C7" s="177" t="s">
        <v>97</v>
      </c>
      <c r="D7" s="178" t="s">
        <v>165</v>
      </c>
      <c r="E7" s="174"/>
      <c r="F7" s="174"/>
      <c r="G7" s="175" t="s">
        <v>95</v>
      </c>
      <c r="H7" s="176" t="s">
        <v>166</v>
      </c>
    </row>
    <row r="8" spans="2:8" s="1" customFormat="1" ht="24" customHeight="1">
      <c r="B8" s="173">
        <v>4</v>
      </c>
      <c r="C8" s="179" t="s">
        <v>167</v>
      </c>
      <c r="D8" s="175" t="s">
        <v>168</v>
      </c>
      <c r="E8" s="175"/>
      <c r="F8" s="175"/>
      <c r="G8" s="175" t="s">
        <v>95</v>
      </c>
      <c r="H8" s="176" t="s">
        <v>169</v>
      </c>
    </row>
    <row r="9" spans="2:8" s="1" customFormat="1" ht="24" customHeight="1">
      <c r="B9" s="173">
        <v>5</v>
      </c>
      <c r="C9" s="177" t="s">
        <v>170</v>
      </c>
      <c r="D9" s="178"/>
      <c r="E9" s="174"/>
      <c r="F9" s="175" t="s">
        <v>95</v>
      </c>
      <c r="H9" s="176" t="s">
        <v>169</v>
      </c>
    </row>
    <row r="10" spans="2:8" s="1" customFormat="1">
      <c r="B10" s="173">
        <v>6</v>
      </c>
      <c r="C10" s="177" t="s">
        <v>195</v>
      </c>
      <c r="D10" s="176" t="s">
        <v>171</v>
      </c>
      <c r="E10" s="175"/>
      <c r="F10" s="175"/>
      <c r="G10" s="175" t="s">
        <v>95</v>
      </c>
      <c r="H10" s="176" t="s">
        <v>172</v>
      </c>
    </row>
    <row r="11" spans="2:8" s="1" customFormat="1">
      <c r="B11" s="173">
        <v>7</v>
      </c>
      <c r="C11" s="177" t="s">
        <v>194</v>
      </c>
      <c r="D11" s="176" t="s">
        <v>171</v>
      </c>
      <c r="E11" s="180"/>
      <c r="F11" s="180"/>
      <c r="G11" s="175" t="s">
        <v>95</v>
      </c>
      <c r="H11" s="176" t="s">
        <v>172</v>
      </c>
    </row>
    <row r="12" spans="2:8" s="1" customFormat="1"/>
    <row r="13" spans="2:8" s="1" customFormat="1" ht="15" thickBot="1">
      <c r="B13" s="181"/>
      <c r="C13" s="182"/>
      <c r="D13" s="183"/>
      <c r="E13" s="184"/>
      <c r="F13" s="184"/>
      <c r="G13" s="185"/>
      <c r="H13" s="183"/>
    </row>
    <row r="14" spans="2:8" s="1" customFormat="1">
      <c r="B14" s="361" t="s">
        <v>104</v>
      </c>
      <c r="C14" s="362"/>
      <c r="D14" s="362"/>
      <c r="E14" s="362"/>
      <c r="F14" s="362"/>
      <c r="G14" s="362"/>
      <c r="H14" s="363"/>
    </row>
    <row r="15" spans="2:8" s="1" customFormat="1">
      <c r="B15" s="364"/>
      <c r="C15" s="365"/>
      <c r="D15" s="365"/>
      <c r="E15" s="365"/>
      <c r="F15" s="365"/>
      <c r="G15" s="365"/>
      <c r="H15" s="366"/>
    </row>
    <row r="16" spans="2:8" s="1" customFormat="1">
      <c r="B16" s="364"/>
      <c r="C16" s="365"/>
      <c r="D16" s="365"/>
      <c r="E16" s="365"/>
      <c r="F16" s="365"/>
      <c r="G16" s="365"/>
      <c r="H16" s="366"/>
    </row>
    <row r="17" spans="2:8" s="1" customFormat="1">
      <c r="B17" s="364"/>
      <c r="C17" s="365"/>
      <c r="D17" s="365"/>
      <c r="E17" s="365"/>
      <c r="F17" s="365"/>
      <c r="G17" s="365"/>
      <c r="H17" s="366"/>
    </row>
    <row r="18" spans="2:8" s="1" customFormat="1">
      <c r="B18" s="364"/>
      <c r="C18" s="365"/>
      <c r="D18" s="365"/>
      <c r="E18" s="365"/>
      <c r="F18" s="365"/>
      <c r="G18" s="365"/>
      <c r="H18" s="366"/>
    </row>
    <row r="19" spans="2:8" s="1" customFormat="1">
      <c r="B19" s="364"/>
      <c r="C19" s="365"/>
      <c r="D19" s="365"/>
      <c r="E19" s="365"/>
      <c r="F19" s="365"/>
      <c r="G19" s="365"/>
      <c r="H19" s="366"/>
    </row>
    <row r="20" spans="2:8" s="1" customFormat="1">
      <c r="B20" s="364"/>
      <c r="C20" s="365"/>
      <c r="D20" s="365"/>
      <c r="E20" s="365"/>
      <c r="F20" s="365"/>
      <c r="G20" s="365"/>
      <c r="H20" s="366"/>
    </row>
    <row r="21" spans="2:8" s="1" customFormat="1">
      <c r="B21" s="364"/>
      <c r="C21" s="365"/>
      <c r="D21" s="365"/>
      <c r="E21" s="365"/>
      <c r="F21" s="365"/>
      <c r="G21" s="365"/>
      <c r="H21" s="366"/>
    </row>
    <row r="22" spans="2:8" s="1" customFormat="1">
      <c r="B22" s="364"/>
      <c r="C22" s="365"/>
      <c r="D22" s="365"/>
      <c r="E22" s="365"/>
      <c r="F22" s="365"/>
      <c r="G22" s="365"/>
      <c r="H22" s="366"/>
    </row>
    <row r="23" spans="2:8" s="1" customFormat="1">
      <c r="B23" s="364"/>
      <c r="C23" s="365"/>
      <c r="D23" s="365"/>
      <c r="E23" s="365"/>
      <c r="F23" s="365"/>
      <c r="G23" s="365"/>
      <c r="H23" s="366"/>
    </row>
    <row r="24" spans="2:8" s="1" customFormat="1">
      <c r="B24" s="364"/>
      <c r="C24" s="365"/>
      <c r="D24" s="365"/>
      <c r="E24" s="365"/>
      <c r="F24" s="365"/>
      <c r="G24" s="365"/>
      <c r="H24" s="366"/>
    </row>
    <row r="25" spans="2:8" s="1" customFormat="1">
      <c r="B25" s="367"/>
      <c r="C25" s="368"/>
      <c r="D25" s="368"/>
      <c r="E25" s="368"/>
      <c r="F25" s="368"/>
      <c r="G25" s="368"/>
      <c r="H25" s="369"/>
    </row>
  </sheetData>
  <mergeCells count="2">
    <mergeCell ref="B2:H3"/>
    <mergeCell ref="B14:H25"/>
  </mergeCells>
  <phoneticPr fontId="46" type="noConversion"/>
  <printOptions horizontalCentered="1"/>
  <pageMargins left="0.39305555555555555" right="0.39305555555555555" top="0.78680555555555554" bottom="0.78680555555555554" header="0.51111111111111107" footer="0.51111111111111107"/>
  <pageSetup paperSize="9" firstPageNumber="11" orientation="portrait" useFirstPageNumber="1" horizontalDpi="180" verticalDpi="180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4</vt:i4>
      </vt:variant>
    </vt:vector>
  </HeadingPairs>
  <TitlesOfParts>
    <vt:vector size="9" baseType="lpstr">
      <vt:lpstr>教学环节及周次</vt:lpstr>
      <vt:lpstr>教学计划</vt:lpstr>
      <vt:lpstr>选课包</vt:lpstr>
      <vt:lpstr>课时结构</vt:lpstr>
      <vt:lpstr>考证安排</vt:lpstr>
      <vt:lpstr>教学计划!Print_Area</vt:lpstr>
      <vt:lpstr>考证安排!Print_Area</vt:lpstr>
      <vt:lpstr>课时结构!Print_Area</vt:lpstr>
      <vt:lpstr>选课包!Print_Area</vt:lpstr>
    </vt:vector>
  </TitlesOfParts>
  <Manager/>
  <Company>Microsoft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教学计划</dc:title>
  <dc:subject/>
  <dc:creator>易思飞</dc:creator>
  <cp:keywords/>
  <dc:description/>
  <cp:lastModifiedBy>User</cp:lastModifiedBy>
  <cp:revision/>
  <cp:lastPrinted>2015-05-08T02:24:12Z</cp:lastPrinted>
  <dcterms:created xsi:type="dcterms:W3CDTF">2005-09-02T10:43:01Z</dcterms:created>
  <dcterms:modified xsi:type="dcterms:W3CDTF">2016-12-05T02:09:49Z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2052-9.1.0.4429</vt:lpwstr>
  </property>
</Properties>
</file>